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>
    <definedName name="_xlnm._FilterDatabase" localSheetId="0" hidden="1">'Лист1'!$A$3:$I$284</definedName>
  </definedNames>
  <calcPr fullCalcOnLoad="1"/>
</workbook>
</file>

<file path=xl/sharedStrings.xml><?xml version="1.0" encoding="utf-8"?>
<sst xmlns="http://schemas.openxmlformats.org/spreadsheetml/2006/main" count="1522" uniqueCount="621">
  <si>
    <t>ГРАФИК ПРОВЕДЕНИЯ ПЛЕМЕННЫХ СМОТРОВ на 2019 год</t>
  </si>
  <si>
    <t>Дата начала</t>
  </si>
  <si>
    <t>Дата окончания</t>
  </si>
  <si>
    <t>Город/Место проведения</t>
  </si>
  <si>
    <t>Список судей 
 (Ф.И.О., страна, город)</t>
  </si>
  <si>
    <t>Название клуба</t>
  </si>
  <si>
    <t>Федерация</t>
  </si>
  <si>
    <t>Контакты организатора /сайт</t>
  </si>
  <si>
    <t>РЕЗУЛЬТАТЫ</t>
  </si>
  <si>
    <t>комментарий 
  (заявленные породы/ НАБЛЮДАТЕЛЬ)</t>
  </si>
  <si>
    <t>Хабаровск</t>
  </si>
  <si>
    <t>Тимофеева О.А. (Россия, Смоленск)</t>
  </si>
  <si>
    <t>ХРОО КЛЖ "Догвардс"</t>
  </si>
  <si>
    <t>ОАНКОО</t>
  </si>
  <si>
    <t>8 914 544-13-90, shekkhv@mail.ru / www.dogwards.ru</t>
  </si>
  <si>
    <t>сводная ведомость</t>
  </si>
  <si>
    <t>немецкая овчарка</t>
  </si>
  <si>
    <t>Москва</t>
  </si>
  <si>
    <t>Хомасуридзе Р.Р. (Россия, Москва);
 Александров В.А. (Россия, Санкт-Петербург)</t>
  </si>
  <si>
    <t>РКФ</t>
  </si>
  <si>
    <t>rkf-shows@rkf.org.ru / rkf.org.ru</t>
  </si>
  <si>
    <t>Результаты</t>
  </si>
  <si>
    <t>Пермь</t>
  </si>
  <si>
    <t>Костарева Л.А. (Россия, Пермь)</t>
  </si>
  <si>
    <t>ООПК КЛЖ "Люком"</t>
  </si>
  <si>
    <t>РФСС</t>
  </si>
  <si>
    <t>8.922.240-37-90, lukom59@mail.ru / в разработке</t>
  </si>
  <si>
    <t>Костарева М.Б. (Россия, Пермь)</t>
  </si>
  <si>
    <t>ПКОО КК "Парма"</t>
  </si>
  <si>
    <t>РФЛС</t>
  </si>
  <si>
    <t>8.922.382-19-55, kostareva.l@inbox.ru / в разработке</t>
  </si>
  <si>
    <t>Кунгур</t>
  </si>
  <si>
    <t>Пиликин В.А. (Россия, Кунгур)</t>
  </si>
  <si>
    <t>РОО "ПККЦ"</t>
  </si>
  <si>
    <t>8.912.485-66-36, kkc66@yandex.ru / www.kungdog.ru</t>
  </si>
  <si>
    <t>ротвейлер</t>
  </si>
  <si>
    <t>Псков</t>
  </si>
  <si>
    <t>Матвеева Е.А. (Россия, Псков)</t>
  </si>
  <si>
    <t>ПООО КЭС "Бэст"</t>
  </si>
  <si>
    <t>8.921.000-27-95, yrlema@mail.ru / https://yrlemat.wixsite.com/best</t>
  </si>
  <si>
    <t>Богданова З.М. (Россия, Санкт-Петербург);
 Родионов П.А. (Россия, Псков)</t>
  </si>
  <si>
    <t>ПООО "КСиДС"</t>
  </si>
  <si>
    <t>8.911.359-12-22, yrlema@mail.ru / https://yrlemat.wixsite.com/CLYB</t>
  </si>
  <si>
    <t>Пермяков М.Ю. (Россия, Пермь)</t>
  </si>
  <si>
    <t>ПРОО КЦ "Гранд"</t>
  </si>
  <si>
    <t>8 919 7051243, perm-grand@rambler.ru / в разработке</t>
  </si>
  <si>
    <t>ПКОО КЦ "Карат"</t>
  </si>
  <si>
    <t>8 951 9361558, karat-perm@yandex.ru / www.karat-perm.ru</t>
  </si>
  <si>
    <t>Иркутск</t>
  </si>
  <si>
    <t>Барбосов К.В. (Россия, Москва)</t>
  </si>
  <si>
    <t>МКОО "Живой мир"</t>
  </si>
  <si>
    <t>8 914.925-33-33, icetoifel@mail.ru</t>
  </si>
  <si>
    <t>Санкт-Петербург</t>
  </si>
  <si>
    <t>Гринько Г.А. (Россия, Санкт-Петербург);
 Алекина Т.П. (Россия, Санкт-Петербург)
 Попова Л.Н. (Россия, Санкт-Петербург)</t>
  </si>
  <si>
    <t>СПб РОО "КК "Империя"</t>
  </si>
  <si>
    <t>8.921.943-70-06, asanovamarina@mail.ru / http://dogclub-imperiya.com/index.htm</t>
  </si>
  <si>
    <t>Соловьева И.Н. (Россия, Москва)</t>
  </si>
  <si>
    <t>МРОО КЛЖ "Екселент"</t>
  </si>
  <si>
    <t>8.967.288-43-70, exelentclub@yandex.ru / www.ex.taksa.name</t>
  </si>
  <si>
    <t>С НАБЛЮДАТЕЛЕМ</t>
  </si>
  <si>
    <t>Крымская М.В. (Россия, Москва)</t>
  </si>
  <si>
    <t>РОО КЛС "Остров сокровищ"</t>
  </si>
  <si>
    <t>8.926.229-16-87, dogostrov@mail.ru / www.dogostrov.ru</t>
  </si>
  <si>
    <t>Захарова Г.П. (Россия, Москва);
 Шилова О.И. (Россия, Москва);
 Хлопов Г.В. (Россия, Моск.обл.);
 Василенко Т.Ю. (Россия, Моск.обл.);
 Бубнова Е.А. (Россия, Москва);
 Переведенцева Г.В. (Россия, Москва)</t>
  </si>
  <si>
    <t>РОО КС "Битца"</t>
  </si>
  <si>
    <t>8.910.405-00-29, yasenevo-dog@gmail.ru / yesenevo-dog.ru</t>
  </si>
  <si>
    <t>Южно-Сахалинск</t>
  </si>
  <si>
    <t>Данилович Л.Е. (Россия, Хабаровск)</t>
  </si>
  <si>
    <t>СРОО "КС "Виннер"</t>
  </si>
  <si>
    <t>8.914.096-56-76, clubs65@mail.ru / www.dogclubwinner.ru</t>
  </si>
  <si>
    <t>немецкий шпиц</t>
  </si>
  <si>
    <t>СРОО КЛС "Феникс"</t>
  </si>
  <si>
    <t>8.924.880-29-33, clubs65@mail.ru / www.klsfenix.ru</t>
  </si>
  <si>
    <t>Владивосток</t>
  </si>
  <si>
    <t>Янчев О.В. (Россия, Владивосток);
 Глоба Е.Л. (Россия, Владивосток);
 Мудрый А.В. (Россия. Владивосток);
 Молчановская Т.И. (Россия, Владивосток)</t>
  </si>
  <si>
    <t>ОО "ПКЛКФ"</t>
  </si>
  <si>
    <t>8.423.236-22-32, vladdogshow@mail.ru / www.canisclubs.ru</t>
  </si>
  <si>
    <t>Березники, Пермский край</t>
  </si>
  <si>
    <t>Костарева Л.А. (Россия, Пермь);
 Костарева М.Б. (Россия, Пермь)</t>
  </si>
  <si>
    <t>МОО "Клуб любителей собак" г. Березники</t>
  </si>
  <si>
    <t>8.909.730-90-97, mooklsberezniki@gmail.com / в разработке</t>
  </si>
  <si>
    <t>ХГООКС "Стиль ДВ"</t>
  </si>
  <si>
    <t>8.914.541-22-05, stildv2014@yandex.ru / http://stildv2014.wixsite.com/stildv</t>
  </si>
  <si>
    <t>Фрязево, Электросталь, Моск. обл.</t>
  </si>
  <si>
    <t>Фаткуллин А.Р. (Россия, Электросталь)</t>
  </si>
  <si>
    <t>ЭКОО "Чемпион"</t>
  </si>
  <si>
    <t>8.926.300-26-26, isos-fr@mail.ru / fox-dog.ru</t>
  </si>
  <si>
    <r>
      <t xml:space="preserve">С НАБЛЮДАТЕЛЕМ 
</t>
    </r>
    <r>
      <rPr>
        <sz val="10"/>
        <rFont val="Arial"/>
        <family val="2"/>
      </rPr>
      <t>7-я группа</t>
    </r>
  </si>
  <si>
    <t>Костарева М.Б. (Россия, Пермь);
 Костарева Л.А. (Россия, Пермь)</t>
  </si>
  <si>
    <t>ПРООКК "Мой Чемпион"</t>
  </si>
  <si>
    <t>8.922.343-29-24, e.neyman@yandex.ru / bestardo.ru</t>
  </si>
  <si>
    <t>с.Шелаболиха, Алтайский край</t>
  </si>
  <si>
    <t>Бецина Л.Л. (Россия, Барнаул)</t>
  </si>
  <si>
    <t>МОО КЛЖ "Сибиряк"</t>
  </si>
  <si>
    <t>8.960.938-99-98, sibiryak2264@mail.ru / sibiryak22.jimdofree.com</t>
  </si>
  <si>
    <t>среднеазиатская овчарка</t>
  </si>
  <si>
    <t>Ангарск</t>
  </si>
  <si>
    <t>Попова Л.А. (Россия,Иркутск)
Мигун Р.А. (Россия, Иркутск)</t>
  </si>
  <si>
    <t>АГООЛЖ "ФОКС"</t>
  </si>
  <si>
    <t>РФОС</t>
  </si>
  <si>
    <t>8.914.925-82-02, kostya_sever@mail.ru / foksklub.wixsite.com/website</t>
  </si>
  <si>
    <t>Арсеньев, Приморский край</t>
  </si>
  <si>
    <t>Янчев О.В. (Россия, Владивосток)</t>
  </si>
  <si>
    <t>ПКОО ПКиФК "Аристократ"</t>
  </si>
  <si>
    <t>8.914.650-56-55, aristokrat_ars@mail.ru / в разработке</t>
  </si>
  <si>
    <t>Красноярск</t>
  </si>
  <si>
    <t>Филатова А.Е. (Россия,Москва);
 Иванова Л.В. (Россия, Мос.область);
 Можарова Е.Г. (Россия, Москва)</t>
  </si>
  <si>
    <t>РОО КФССС</t>
  </si>
  <si>
    <t>8.391.288-97-87, rookfsss@mail.ru / в разработке</t>
  </si>
  <si>
    <t>мареммо-абруцкая овчарка 
рассел-терьер
доберман</t>
  </si>
  <si>
    <t>Уссурийск</t>
  </si>
  <si>
    <t>Васильев О.Н. (Россия, Москва)</t>
  </si>
  <si>
    <t>ПКОО ЦС "Фортуна-ДВ"</t>
  </si>
  <si>
    <t>8.914.716-79-03, dog75@list.ru / в разработке</t>
  </si>
  <si>
    <t>Улан-Удэ</t>
  </si>
  <si>
    <t>Ружич Л.В. (Россия, Иркутск)</t>
  </si>
  <si>
    <t>БРОО "КЦ "Лидер"</t>
  </si>
  <si>
    <t>8.914.638-83-13, liderclub2016@mail.ru / lider-dog.ucoz.org</t>
  </si>
  <si>
    <t>кавказская овчарка</t>
  </si>
  <si>
    <t>Киров</t>
  </si>
  <si>
    <t>Жаровцева И.В. (Россия, Ухта)</t>
  </si>
  <si>
    <t>ОО КССКО</t>
  </si>
  <si>
    <t>8.963.552-86-67, nat719@yandex.ru / artzal43.ru</t>
  </si>
  <si>
    <t>Бийск</t>
  </si>
  <si>
    <t>Филатова А.Е. (Россия,Москва)</t>
  </si>
  <si>
    <t>Горно-Алтайск</t>
  </si>
  <si>
    <t>Лепеха Е.П. (Россия, г.Новосибирск);
 Овсянникова Ю.В. (Россия, Уфа)</t>
  </si>
  <si>
    <t>8 914 541-22-05, stildv2014@yandex.ru / http://stildv2014.wixsite.com/stildv</t>
  </si>
  <si>
    <t>Кононенко Л.В. (Россия, Искитим)</t>
  </si>
  <si>
    <t>САО</t>
  </si>
  <si>
    <t>Карпова О.В. (Россия, Иркутск)</t>
  </si>
  <si>
    <t>Беляева Е.В. (Россия, Москва)</t>
  </si>
  <si>
    <t>Сочи</t>
  </si>
  <si>
    <t>Худякова В.Н. (Россия, Новороссийск)</t>
  </si>
  <si>
    <t>СГОО "КЛС" Гранд"</t>
  </si>
  <si>
    <t>8.988.237-33-77, 8.918.304-85-52, kls-grand@mail.ru / http:/kls-grand.my1.ru</t>
  </si>
  <si>
    <t>Севастополь</t>
  </si>
  <si>
    <t>Алифиренко В.Э. (Россия, Санкт-Петербург)</t>
  </si>
  <si>
    <t>МОО "КЦ"</t>
  </si>
  <si>
    <t>8.978.739-90-61, dosaaf.sev@yandex.ru / dosaaf-club.ru</t>
  </si>
  <si>
    <t>Ессентуки</t>
  </si>
  <si>
    <t>Балашова Н.П. (Россия, Краснодар)</t>
  </si>
  <si>
    <t>РОО "СК КЦ "Лидер"</t>
  </si>
  <si>
    <t>8.988.107-14-87, liderklubkmv@mail.ru / liderkmv.ukoz.ru</t>
  </si>
  <si>
    <t>Ижевск</t>
  </si>
  <si>
    <t>Хамитова Л.Ф. (Россия, Ижевск)</t>
  </si>
  <si>
    <t>УРОО КЛС "Восток"</t>
  </si>
  <si>
    <t>8.904.316-70-69, klsvostok@gmail.com / vostok-premier.ru</t>
  </si>
  <si>
    <t>Терентьева Л.И. (Россия, Санкт-Петербург);
Алекина Т.П. (Россия, Санкт-Петербург)</t>
  </si>
  <si>
    <t>СПб ОО "КЛЖ "Кредо"</t>
  </si>
  <si>
    <t>8.921.943-70-06, asanovamarina@mail.ru / http://dogclub-credo.com/members.htm</t>
  </si>
  <si>
    <t>Ульяновск</t>
  </si>
  <si>
    <t>Ботнина Л.А. (Россия, Казань)</t>
  </si>
  <si>
    <t>УГОО СКЦ "Империал"</t>
  </si>
  <si>
    <t>8.927.270-02-76, iml-dog73@yandex.ru / www.club-kann.com/index.php</t>
  </si>
  <si>
    <t>Саратов</t>
  </si>
  <si>
    <t>Ревина Т.В. (Россия, Саратов)</t>
  </si>
  <si>
    <t>СРООЛС "Мухтар"</t>
  </si>
  <si>
    <t>8.906.314-79-70, club-myhtar@mail.ru / rfss64.ru</t>
  </si>
  <si>
    <t>Отчет с ВИДЕОФИКСАЦИЕЙ</t>
  </si>
  <si>
    <t>Большакова Э.В. (Россия, Саратов)</t>
  </si>
  <si>
    <t>Гринько Г.А. (Россия, Санкт-Петербург);
 Попова Л.Н. (Россия, Санкт-Петербург);
 Чуприс Т.С. (Россия, Москва)</t>
  </si>
  <si>
    <t>СПБ РОО КК "Глория"</t>
  </si>
  <si>
    <t>8 905 2600360, kk-gloria@ya.ru / www.kk-gloria.com</t>
  </si>
  <si>
    <t>Барнаул</t>
  </si>
  <si>
    <t>Зубкова Л.А. (Россия, Барнаул)</t>
  </si>
  <si>
    <t>Смоленск</t>
  </si>
  <si>
    <t>СРОО "СРФСПС"</t>
  </si>
  <si>
    <t>8.903.892-87-45, fsps_sm@mail.ru / www.clubavangard.ru</t>
  </si>
  <si>
    <t>Переведенцева Г.В. (Россия, Москва);
 Хлопов Г.В. (Россия, Московская обл.);
 Василенко Т.Ю. (Россия, Московская обл.);
 Бубнова Е.А. (Россия,Москва);
Коробкова Г.А. (Россия, Москва)</t>
  </si>
  <si>
    <t>МОО "Глобус Плюс"</t>
  </si>
  <si>
    <t>8.909.657-95-44, globus-s@mail.ru / http:// globus-c.ucoz.ru</t>
  </si>
  <si>
    <t>Федоровичева Е.Е. (Россия, МО Подольск)</t>
  </si>
  <si>
    <t>МООЛЖ "КОНРАД"</t>
  </si>
  <si>
    <t>8.966.319-47-76, konrad-dog@mail.ru / konrad-dog.ru</t>
  </si>
  <si>
    <r>
      <t xml:space="preserve">аппенцеллер зенненхунд
бернский зенненхунд
большой швейцарский зенненхунд
энтлебухер зенненхунд
</t>
    </r>
    <r>
      <rPr>
        <b/>
        <sz val="10"/>
        <color rgb="FFFF0000"/>
        <rFont val="Arial"/>
        <family val="2"/>
      </rPr>
      <t>С НАБЛЮДАТЕЛЕМ</t>
    </r>
  </si>
  <si>
    <t>Рыбинск</t>
  </si>
  <si>
    <t>Шайхудинов Е.Х. (Россия, Кострома)</t>
  </si>
  <si>
    <t>РОО "СКК "Акела"</t>
  </si>
  <si>
    <t>8.910.664-75-16, rooskk@yandex.ru /akelaklb.ukit.me</t>
  </si>
  <si>
    <t>Спасск-Дальний, Приморский край</t>
  </si>
  <si>
    <t>Гусева Ю.В. (Россия. Владивосток)
 Скиба Ю.В. (Россия, Владивосток)</t>
  </si>
  <si>
    <t>ОО "ПККОС"</t>
  </si>
  <si>
    <t>8.914.790-33-45, dv_hunter@inbox.ru / в разработке</t>
  </si>
  <si>
    <t>Краснодар</t>
  </si>
  <si>
    <t>Балашова Н.П. (Россия, Краснодар)
 Корсунова В.И. (Россия, Краснодар)</t>
  </si>
  <si>
    <t>ОО "КККФ"</t>
  </si>
  <si>
    <t>8.918.079-91-01, ookkkf@mail.ru / zookrd.com</t>
  </si>
  <si>
    <t>Нижний Новгород</t>
  </si>
  <si>
    <t>Соловьева И.Н. (Россия, Москва)
Сандакова Э.В. (Россия, Н.Новгород)</t>
  </si>
  <si>
    <t>НОООЛЖ "Верный друг"</t>
  </si>
  <si>
    <t>8.910.145-06-21, vernya-drug@mail.ru / verniydrug.kinolog.org</t>
  </si>
  <si>
    <t>Мазина Л.А. (Россия, Саратов)</t>
  </si>
  <si>
    <t>Прокошева Т.Н. (Россия, Пермь)</t>
  </si>
  <si>
    <t>8 919 7051243, perm-grand@rambler.ru / grand-perm.ru</t>
  </si>
  <si>
    <t>ОО ПК КЛЖ "Люком"</t>
  </si>
  <si>
    <t>8.922.240-37-90, lukom59@mail.ru / люком59.рф</t>
  </si>
  <si>
    <t>МОО "Клуб любителей собак г. Березники"</t>
  </si>
  <si>
    <t>Ростов-на-Дону</t>
  </si>
  <si>
    <t>РОООК "СССР"</t>
  </si>
  <si>
    <t>8.904.442-10-53, clubcccr@mail.ru / www.clubcccr.ru</t>
  </si>
  <si>
    <t>Тверь</t>
  </si>
  <si>
    <t>Семенова Е.В. (Россия, Тверь)
Сударикова Л.А. (Россия, Тверь)</t>
  </si>
  <si>
    <t>ТГ ОО "ТКЦ"</t>
  </si>
  <si>
    <t>8.920.154-82-08, korkunovasveta@rambler.ru / tverskoykc.kinolog.org</t>
  </si>
  <si>
    <t>Оболенская М.А. (Россия, Санкт-Петербург)</t>
  </si>
  <si>
    <t>СПОКО "Вудфал"</t>
  </si>
  <si>
    <t>8.931.383-63-20, 7549450@mail.ru / https://vydfal.jimdo.com</t>
  </si>
  <si>
    <t>английский кокер-спаниель, английский спрингер-спаниель, джек рассел терьер, лабрадор-ретривер</t>
  </si>
  <si>
    <t>Краковская Л.В. (Россия, Москва)
Федоровичева Е.Е. (Россия, Подольск)</t>
  </si>
  <si>
    <t>Тамбов</t>
  </si>
  <si>
    <t>Темирова М.М. (Россия, Моск.обл.)</t>
  </si>
  <si>
    <t>ТРОО "Центр охотничьего собаководства"</t>
  </si>
  <si>
    <t>8.910.750-19-28, info@t-os.ru / t-os.ru</t>
  </si>
  <si>
    <t>бретонский эпаньоль, англ.пойнтер, англ. Сеттер, веймаранер, венгерская к/ш легавая, ирландский красно-белый сеттер, ирландский красный сеттер, нем.дратхаар, нем.курцхаар, сеттер гордон</t>
  </si>
  <si>
    <t>Сердитых З.В. (Россия, Пермь)</t>
  </si>
  <si>
    <t>ПРОО "КМЦ"</t>
  </si>
  <si>
    <t>8.919.481-23-11, lucair@mail.ru / в разработке</t>
  </si>
  <si>
    <t>Белгород</t>
  </si>
  <si>
    <t>Павлова Н.Е. (Россия,Ростов-на-Дону)</t>
  </si>
  <si>
    <t>БРОО КВЖ "ЦКиФ"</t>
  </si>
  <si>
    <t>8.952.427-13-05, bk130@yandex.ru / ckifbelgorod.com</t>
  </si>
  <si>
    <t>Выборг</t>
  </si>
  <si>
    <t>Иванищева В.П. (Россия, Санкт-Петербург);
Дегтярь И.В. (Россия, Санкт-Петербург)</t>
  </si>
  <si>
    <t>ОО СК "Эра Водолея"</t>
  </si>
  <si>
    <t>8.921.590-01-71, skw-kinolog@yandex.ru / http://evavodoleya-vbg.ucoz.com</t>
  </si>
  <si>
    <t>Кулешова Е.И. (Россия, Санкт-Петербург)
Кизина Л.Я. (Россия, Санкт-Петербург)</t>
  </si>
  <si>
    <t>Христофорова О.С. (Россия, Саратов)</t>
  </si>
  <si>
    <t>Сергиев Посад, МО</t>
  </si>
  <si>
    <t>Марков В.М. (Россия, МО, Сергиев Посад)</t>
  </si>
  <si>
    <t>СПКЦ "Верный друг"</t>
  </si>
  <si>
    <t>8.903.784-66-16, verniy-drug2008@yandex.ru / verniy-drug2008.wixsite.com/verniy-drug</t>
  </si>
  <si>
    <t>московская сторожевая</t>
  </si>
  <si>
    <t>Калининград</t>
  </si>
  <si>
    <t>Маякин В.И.(Россия, Калининград)</t>
  </si>
  <si>
    <t>КРКФОО "Звезда Запада-Калининград"</t>
  </si>
  <si>
    <t>(4012)52-20-28, 61-18-37, dogzapad@bk.ru / http://zvezda-zapada29.ru/</t>
  </si>
  <si>
    <t>Иваново</t>
  </si>
  <si>
    <t>Китаева С.А. (Россия, Иваново)
Малов А.Б. (Россия, Родники)</t>
  </si>
  <si>
    <t>ИООО ПКЦ "Дер Хунд"</t>
  </si>
  <si>
    <t>8.915.846-02-23, rba-svetlana@yandex.ru / в разработке</t>
  </si>
  <si>
    <t>Китаева С.А. (Россия, Иваново);
Малов А.Б. (Россия, Родники)</t>
  </si>
  <si>
    <t>ИООО КК "Платон"</t>
  </si>
  <si>
    <t>8.920.375-11-87, klubplaton37@yandex.ru / klubplaton37.wixsite.com/mysite</t>
  </si>
  <si>
    <t>Ермаков К.Е. (Россия, Ростов-на-Дону)</t>
  </si>
  <si>
    <t>МКОО "СК-Ю"</t>
  </si>
  <si>
    <t>8.903.488-89-38, cynologique@yandex.ru / sk-ug.info</t>
  </si>
  <si>
    <t>доберман, кане корсо, ньюфаундленд, ротвейлер, САО</t>
  </si>
  <si>
    <t>Таганрог</t>
  </si>
  <si>
    <t>Пирогова И.Е. (Россия, Ростов-на-Дону)</t>
  </si>
  <si>
    <t>ТГОО КЛЖ "Велес"</t>
  </si>
  <si>
    <t>8.988.259-73-33, nangelatos@mail.ru / http:/veles_tag.tilda.ws</t>
  </si>
  <si>
    <t>Бакина И.И. (Россия, Киров)</t>
  </si>
  <si>
    <t>КООО "Альянс"</t>
  </si>
  <si>
    <t>8.922.900-07-46, 4lapki-kirov@mail.ru / в разработке</t>
  </si>
  <si>
    <t>Абакан</t>
  </si>
  <si>
    <t>Стрельцова Н.И. (Россия, Красноярск)</t>
  </si>
  <si>
    <t>РОО Клуб "Зоомир" РХ</t>
  </si>
  <si>
    <t>8.923.581-34-65, zoomir19@yandex.ru / http://zoomir19.mybb.ru/</t>
  </si>
  <si>
    <t>Ишимбай, РБ</t>
  </si>
  <si>
    <t>Гатауллин К.И. (Россия, Уфа)</t>
  </si>
  <si>
    <t>РОО "КС "Талисман" РБ</t>
  </si>
  <si>
    <t>8.917.777-56-53, ishimbay.talisman@gmail.com / в разработке</t>
  </si>
  <si>
    <t>Барбосов К.В. (Россия, Москва)
Сапожникова Т.Д. (Россия,Москва)
Григорьева Н.Г. (Россия,Омск)</t>
  </si>
  <si>
    <t>КРООЛЖ "Хелен,с Прауд"</t>
  </si>
  <si>
    <t>8.913.031-44-32, hpd@mail.ru / helensproud.kinolog.ru</t>
  </si>
  <si>
    <t>Данилович Л.Е. (Россия. Хабаровск)</t>
  </si>
  <si>
    <t>ХГООиР</t>
  </si>
  <si>
    <t>8.962.500-58-31, lugovskaya38@yandex.ru / ohotakhv.ru</t>
  </si>
  <si>
    <t>Санкт-Петербург, Пушкин</t>
  </si>
  <si>
    <t>Алекина Т.П. (Россия, Питер)</t>
  </si>
  <si>
    <t>РОО КЛС "Невский фаворит"</t>
  </si>
  <si>
    <t>8.906.272-59-32, stroit_spb@mail.ru / www.nevskiyfavorit.ru</t>
  </si>
  <si>
    <t>Раменское, Моск. Обл.</t>
  </si>
  <si>
    <t>Рафаилов Р.А. (Россия. Моск.обл.);
 Холевина Е.В. (Россия, Моск.обл.)</t>
  </si>
  <si>
    <t>МОРОО "ФСПС"</t>
  </si>
  <si>
    <t>8.963.699-73-23, gran797@gmail.com / mofsps.ru</t>
  </si>
  <si>
    <t>русский черный терьер</t>
  </si>
  <si>
    <t>Морозова О.В. (Россия, Москва);
 Шилова О.И. (Россия, Москва);
 Хлопов Г.В. (Россия, Моск.обл.);
 Мычко Е.Н. (Россия, Моск.обл.);
 Бубнова Е.А. (Россия, Москва);
 Переведенцева Г.В. (Россия, Москва)</t>
  </si>
  <si>
    <t>Артем, Приморский край</t>
  </si>
  <si>
    <t>Краснова О.Б. (Россия, Москва)
Голик С.В. (Россия, Санкт-Петербург)</t>
  </si>
  <si>
    <t>ОКО "Дискавери"</t>
  </si>
  <si>
    <t>8.914.703-28-7, pkkos@mail.ru / в разработке</t>
  </si>
  <si>
    <t>Коваленко И.В. (Россия, Воронеж)</t>
  </si>
  <si>
    <t>Волгоград</t>
  </si>
  <si>
    <t>Никитина Л.В. (Россия, Москва)</t>
  </si>
  <si>
    <t>ВРОО КЛЖ "Эманг"</t>
  </si>
  <si>
    <t>8.902.363-14-77, malis-mauzer@yandex.ru / http://emang.mozello.ru</t>
  </si>
  <si>
    <t>Овсянникова Ю.В. (Россия, Уфа)</t>
  </si>
  <si>
    <t>8.902.363-14-77, malis-mauzer@yandex.ru / в разработке</t>
  </si>
  <si>
    <t>Костарева М.Б. (Россия, Пермь)
Костарева Л.А. (Россия, Пермь)</t>
  </si>
  <si>
    <t>Ярославль</t>
  </si>
  <si>
    <t>Гачина О.А. (Россия, Ярославль);
 Котельникова О.К. (Россия, Ярославль)</t>
  </si>
  <si>
    <t>ОО "ЯОК СПС"</t>
  </si>
  <si>
    <t>8.903.829-60-61, yarkennel@yandex.ru / yarkennel.club</t>
  </si>
  <si>
    <t>Лакатош Ю.А. (Россия,Москва)</t>
  </si>
  <si>
    <t>Новоалтайск</t>
  </si>
  <si>
    <t>Панкратьева О.В. (Россия, Барнаул)</t>
  </si>
  <si>
    <t>АРОО КОС "Дог-Охота"</t>
  </si>
  <si>
    <t>8(3952)60-65-54, favorit-2007@yandex.ru / https://dog-ohota.jimdofree.com/</t>
  </si>
  <si>
    <t>МРОО СФЛС</t>
  </si>
  <si>
    <t>8.903.947-07-35, zubkova-69@mail.ru / sfls.ru</t>
  </si>
  <si>
    <t>Тихомирова М.Е. (Россия, Санкт-Петербург)</t>
  </si>
  <si>
    <t>СПБРОО "ЦРК "ЗВЕЗДА НЕВЫ"</t>
  </si>
  <si>
    <t>8.953.374-55-75, zne_spb@mail.ru / zvezdanevyclub.ru</t>
  </si>
  <si>
    <t>Омск</t>
  </si>
  <si>
    <t>Галиаскарова Л.В. (Россия.Москва)</t>
  </si>
  <si>
    <t>РОО ОКПЦ "Фаворит"</t>
  </si>
  <si>
    <t>8.909.537-61-87, favoritclub@yandex.ru / favoritclub-omsk.ru</t>
  </si>
  <si>
    <t>Гаврилова Я. (Россия, Москва)
Хлопов Г. (Россия.Москва)</t>
  </si>
  <si>
    <t>УМОО КЦ "Венец"</t>
  </si>
  <si>
    <t>8.905.349-32-49, venez_marina@rambler.ru /в разработке</t>
  </si>
  <si>
    <t>Якунина Н.Ш. (Россия, Уфа)</t>
  </si>
  <si>
    <t>Новочеркасск</t>
  </si>
  <si>
    <t>НГОКО "Новочеркасский кинологический клуб"</t>
  </si>
  <si>
    <t>9.900.135-52-00, ngokonkk@yandex.ru / kinolog.online</t>
  </si>
  <si>
    <t>Череповец</t>
  </si>
  <si>
    <t>Темирова М.М. (Россия, МО Ивантеевка)</t>
  </si>
  <si>
    <t>ВООО КСОС "ОХОТНИК СЕВЕРА"</t>
  </si>
  <si>
    <t>8.921.136-86-50, teks1@mail.ru / ochotniksevera.ru</t>
  </si>
  <si>
    <t>Алифиренко В. (Россия, Санкт-Петербург)</t>
  </si>
  <si>
    <t>КРООПС "Феникс Стар"</t>
  </si>
  <si>
    <t>8.923.354-20-25, 2142025@mail.ru / http://f-star.ru/</t>
  </si>
  <si>
    <t>Кропоткин</t>
  </si>
  <si>
    <t>КГОО "КЛС "Сириус"</t>
  </si>
  <si>
    <t>8.928.413-33-16, siriusklub@yandex.ru / http//siriusklub.ru/</t>
  </si>
  <si>
    <t>Пенза</t>
  </si>
  <si>
    <t>Ревина Т.В.(Россия, Саратов)</t>
  </si>
  <si>
    <t>ПРОО ЦСРЖР "ЛИДЕР"</t>
  </si>
  <si>
    <t>8.927.648-07-51, penzalider@mail.ru / dogclublider.com</t>
  </si>
  <si>
    <t>Волкова М.А. (Россия, Курск)</t>
  </si>
  <si>
    <t>Новороссийск</t>
  </si>
  <si>
    <t>Пирогова И.Е. (Россия, Ростов-на-Дону)
Лашкова О.Н. (Россия, Новосибирск)</t>
  </si>
  <si>
    <t>ККОО "КШДПР СЛУЖЕБНЫХ СОБАК"</t>
  </si>
  <si>
    <t>8.952.878-37-64, club_kksdpr@mail.ru / https:alexvolvach.wixsite.com/mysite</t>
  </si>
  <si>
    <t>Ким Л.Г. (Россия,Ижевск)</t>
  </si>
  <si>
    <t>ТРООКК "Горг"</t>
  </si>
  <si>
    <t>8.977.551-19-50, gorg-68@yandex.ru / https://горг.рф/</t>
  </si>
  <si>
    <t>Абракимов Ш.М. (Россия, Москва)</t>
  </si>
  <si>
    <t>Архангельск</t>
  </si>
  <si>
    <t>Глухова Л.И. (Россия,Москва)</t>
  </si>
  <si>
    <t>МРОО КЛС "Старая охота"</t>
  </si>
  <si>
    <t>8.902.286-23-23, stohota@bk.ru / www.starohota.wixsite.com/starohota</t>
  </si>
  <si>
    <t>АРОО КЛЖ "Олимп"</t>
  </si>
  <si>
    <t>8.902.199-07-77, klzh-olimp@yandex.ru / www.artpol13.wixsite.com/olimp</t>
  </si>
  <si>
    <t>Балаково</t>
  </si>
  <si>
    <t>Карамзина Е.В. (Саратов, Россия)</t>
  </si>
  <si>
    <t>СРООЛЖ "Огни Балаково"</t>
  </si>
  <si>
    <t>8.905.328-55-94, eva-mychik@mail.ru / http://ks-ognibalakovo.ukit.me</t>
  </si>
  <si>
    <t>Бугульма, РТ</t>
  </si>
  <si>
    <t>Сердитых З.В. (Россия, Пермь)
Коротина Е.С. (Россия, Копейск)</t>
  </si>
  <si>
    <t>КООКК "Световит" РТ</t>
  </si>
  <si>
    <t>8.917.247-19-07, tatyana-vakhova@yandex.ru / в разработке</t>
  </si>
  <si>
    <t>Луга, Ленинградская обл.</t>
  </si>
  <si>
    <t>Матвеева Е.А. (Россия, Псков)
Радионов П.А. (Россия, Псков)</t>
  </si>
  <si>
    <t>МООК "РАТИБОР"</t>
  </si>
  <si>
    <t>8.931.343-61-32, lenmob@mail.ru / https://k9service.ru/index.php/onas</t>
  </si>
  <si>
    <t>Кудрявцева Е.Н. (Россия, Москва)</t>
  </si>
  <si>
    <t>МКОО "Комондор Плюс"</t>
  </si>
  <si>
    <t>8.903.978-92-71, beloyn@mail.ru / http://komonodor.kinolog.org</t>
  </si>
  <si>
    <t>МКОО "Пастушьи породы плюс"</t>
  </si>
  <si>
    <t>8.903.686-48-49, mkoo-nn@mail.ru / http://mkoopastuhi.kinolog.org</t>
  </si>
  <si>
    <t>МО, Раменское</t>
  </si>
  <si>
    <t>Купляускас Е.С. (Россия.Москва)
Прозоров Д.А. (Россия.Москва)</t>
  </si>
  <si>
    <t>МО, Подольск</t>
  </si>
  <si>
    <t>МООЛЖ "Амиго"</t>
  </si>
  <si>
    <t>8.916.161-34-36, altuninae@inbox.ru / https://amigo-podolsk.com/</t>
  </si>
  <si>
    <t>Покровская Ю.В. (Россия, Санкт-Петербург)</t>
  </si>
  <si>
    <t>СПб РОО КЛС "Фортуна"</t>
  </si>
  <si>
    <t>8.905.202-25-23, fortunadogs@mail.ru / http://fortuna-dogs.jimdo.com</t>
  </si>
  <si>
    <t>Усть-Илимск</t>
  </si>
  <si>
    <t>Мигун Р.А. (Россия, Ангарск)</t>
  </si>
  <si>
    <t>ОО "УИ ГОЛЖ "Альянс"</t>
  </si>
  <si>
    <t>8.902.765-66-26, saybirija_kolli@mail.ru / clubalyans.ru</t>
  </si>
  <si>
    <t>Шахты, Ростовская обл.</t>
  </si>
  <si>
    <t>Акопьян Р.С. (Россия, Ростов-на-Дону)
Ермаков А.М. (Россия,Ростов-на-Дону)</t>
  </si>
  <si>
    <t>РОО "ШКСЛ"</t>
  </si>
  <si>
    <t>8.928.131-49-53, mustang66687@mail.ru / https://klubsobakovodov.jimdofree.com</t>
  </si>
  <si>
    <t>Гаврилова Я. (Россия, Москва)
Никонорова Т. (Россия, Москва)
Мищенко Е. (Россия, Липецк)</t>
  </si>
  <si>
    <t>РОО "НОКП"</t>
  </si>
  <si>
    <t>8(831)439-70-47, nokp@zoomir-nn.ru / zoomir.ru</t>
  </si>
  <si>
    <t>Кизина Л.Я. (Россия, Санкт-Петербург)</t>
  </si>
  <si>
    <t>СПб РОО "КЦ "Президент"</t>
  </si>
  <si>
    <t>8.812.240-32-00, kcprezident@mail.ru / kcpreziden.nethouse.ru</t>
  </si>
  <si>
    <t>пгт Пряжма</t>
  </si>
  <si>
    <t>Киселева В.Г. (Россия. Мурманск)</t>
  </si>
  <si>
    <t>РОО ФСПС "Сириус"</t>
  </si>
  <si>
    <t>8.960.214-44-90, sulazh@mail.ru / в разработке</t>
  </si>
  <si>
    <t>Рязань</t>
  </si>
  <si>
    <t>Егорова Т.Л. (Россия,Москва)</t>
  </si>
  <si>
    <t>РРОО "КЦ "Феникс"</t>
  </si>
  <si>
    <t>8.910.565-94-88, maximova07@inbox.ru / dressirovka-rzn.ru</t>
  </si>
  <si>
    <t>Саранск</t>
  </si>
  <si>
    <t>Черкасова О.И. (Россия, Н. Новгород)
Гачина О.А. (Россия, Ярославль)</t>
  </si>
  <si>
    <t>МРОО "СКМ "Флагман"</t>
  </si>
  <si>
    <t>8.987.999-42-91, ckm_flagman@mail.ru / http://ckmflagman.ucoz.com/forum/</t>
  </si>
  <si>
    <t xml:space="preserve">
Семенова Е.В. (Россия, Тверь)
Сударикова Л.А. (Россия, Тверь)</t>
  </si>
  <si>
    <t>ТО ОО "ОКП"</t>
  </si>
  <si>
    <t>8.905.129-55-22, okp2008@rambler.ru / okpvet.kinolog.org</t>
  </si>
  <si>
    <t>Ларина О.Т. (Россия, Магадан)</t>
  </si>
  <si>
    <t>Воронеж</t>
  </si>
  <si>
    <t>Тимофеева О.А. (Россия, Смоленск)
Никитин А.В. (Россия, Воронеж)</t>
  </si>
  <si>
    <t>ВРОО "КОСС"</t>
  </si>
  <si>
    <t>8.473.256-07-32, cacchr@mail.ru / vkcchr.ru</t>
  </si>
  <si>
    <t>Конаково</t>
  </si>
  <si>
    <t>Семенова Е.В. (Россия, Тверь)
Левшова Е.А.(Россия, Тверь)</t>
  </si>
  <si>
    <t>КРКК "Союз"</t>
  </si>
  <si>
    <t>8.903.630-72-96, volgapitomnik@mail.ru / www.unio.cynology.konakovo.ru</t>
  </si>
  <si>
    <t>Захарова Г.П. (Россия, Москва);
Бубнова  Е.А. (россия, Москва);
Логинов А.Е. (Россия, Нерехта);
Бегунов И.В. (Россия, Сергиев Посад);
Малов А.Б. (Россия, Родники)</t>
  </si>
  <si>
    <t>РОО КЦ "ГАЛАКТИКА"</t>
  </si>
  <si>
    <t>8.903.288-69-63, 9496231@mail.ru / https:gala-club.wixsite.com/2019</t>
  </si>
  <si>
    <t>Веремчук Н.П. (Россия, Абакан)</t>
  </si>
  <si>
    <t>ИРОО КЦ "Амиго"</t>
  </si>
  <si>
    <t>8.924.834-86-28, amigo38irk@gmail.ru.com / amigo.kinolog.org</t>
  </si>
  <si>
    <t>Денисова Е.А. (Россия, Москва)
Волкова Н.А. (Россия, Москва)
Баранова И.В. (Россия, Москва)</t>
  </si>
  <si>
    <t>МОО "Федерация спортивного собаководства"</t>
  </si>
  <si>
    <t>8.985.275-63-41, sportsobak@mail.ru / в разработке</t>
  </si>
  <si>
    <t>бордер колли
бриар
бельгийские овчарки, вельш корги пемброк, шелти,колли д/ш</t>
  </si>
  <si>
    <t>Алиференко В.Э. (Россия, Санкт-Петербург)
Покровская Ю.В. (Россия, Санкт-Петербург)</t>
  </si>
  <si>
    <t>СПб РОО КПЦ "Сириус"</t>
  </si>
  <si>
    <t>8.965.030-30-00, gfiffi@ya.ru / www.dogper.ru</t>
  </si>
  <si>
    <t>Ларина О.Т. (Россия, Магадан)
 Тимофеева О.А. (Россия, Смоленск)</t>
  </si>
  <si>
    <t>8.903.892-87-45, fsps_sm@mail.ru / www.fsps-sm.jimdofree.ru</t>
  </si>
  <si>
    <t>Братск</t>
  </si>
  <si>
    <t>Григорьева Н.Г. (Россия, Омск)</t>
  </si>
  <si>
    <t>БГОО КЛС "Континенталь"</t>
  </si>
  <si>
    <t>8.902.764-33-67, clubcontinental@mail.ru / clubcontinental.ru</t>
  </si>
  <si>
    <t>Попова Л.А. (Россия. Иркутск)</t>
  </si>
  <si>
    <t>Попова Л.Н. (Россия, Санкт-Петербург)</t>
  </si>
  <si>
    <t>Гиндуллина Е.Р. (Россия, Смоленск)</t>
  </si>
  <si>
    <t>СРООЛС ЛС "КЦ "Гранд"</t>
  </si>
  <si>
    <t>8.979.044-00-45, grand.sm67@yandex.ru / granddog67.ru</t>
  </si>
  <si>
    <t>РОО СК КЦ "Лидер"</t>
  </si>
  <si>
    <t>МОО "КЛЖ "Альянс"</t>
  </si>
  <si>
    <t>8.924.537-77-96, alyans-19@mail.ru / http://alyansclub.ru</t>
  </si>
  <si>
    <t>Морозова О.В. (Россия, Москва);
 Хлопов Г.В. (Россия, Московская обл.);
 Василенко Т.Ю. (Россия, Московская обл.);
 Шилова О.И. (Россия,Москва)</t>
  </si>
  <si>
    <t>Нерехта</t>
  </si>
  <si>
    <t>Логинов А.Е. (Россия, Нерехта)
Жирнова Е.Н. (Россия, Кострома)</t>
  </si>
  <si>
    <t>НГОО НГОЛС "Канис"</t>
  </si>
  <si>
    <t>8.909.256-27-59, canis.show@yandex.ru / canisnerexta.kinolog.org</t>
  </si>
  <si>
    <t>Гринь О.А. (Россия, Казань)</t>
  </si>
  <si>
    <t>Казань</t>
  </si>
  <si>
    <t>Козина Е.А. (Россия, Бугульма)
Некрашевич Е.И. (Россия, Казань)</t>
  </si>
  <si>
    <t>КАГК</t>
  </si>
  <si>
    <t>8.903.340-32-23, xollister@bk.ru / kagk.ru</t>
  </si>
  <si>
    <t>п. Маганск, Красноярский край</t>
  </si>
  <si>
    <t>Колодейчук С.Ю. (Россия, Красноярск)</t>
  </si>
  <si>
    <t>КРОО КЦ "Енисей"</t>
  </si>
  <si>
    <t>8.902.982-41-04, kts.enisei@yandex.ru / https://enisei-kc.jimdofree.com/</t>
  </si>
  <si>
    <t>Белякова И.В. (Россия, Рязань)</t>
  </si>
  <si>
    <t>РРОО "КЛРС "Ромтат"</t>
  </si>
  <si>
    <t>8.903.836-89-89, c-chow@ya.ru / в разработке</t>
  </si>
  <si>
    <t>Клюева Э.В. (Россия, Смоленск)</t>
  </si>
  <si>
    <t>СОКС "Кинология"</t>
  </si>
  <si>
    <t>8.910.723-01-54, kinologia-smol@mail.ru / kinologia-smol.ru</t>
  </si>
  <si>
    <t>Екатеринбург</t>
  </si>
  <si>
    <t>Малкова О.В. (Россия, Нижний Тагил)
Прозоров Д.А.(Россия, Москва)</t>
  </si>
  <si>
    <t>ООКОСО "Терра"</t>
  </si>
  <si>
    <t>8.922.201-74-52, amurzin@inbox.ru / kerry@r66.ru</t>
  </si>
  <si>
    <t>Китаева С.А. (Россия, Иваново)
 Малов А.Б. (Россия, Родники)</t>
  </si>
  <si>
    <t>Китаева С.А. (Россия, Иваново)</t>
  </si>
  <si>
    <t>Васильев О.Н. (Россия, Москва)
 Гусева Ю.В. (Россия, Владивосток)</t>
  </si>
  <si>
    <t>Челябинск</t>
  </si>
  <si>
    <t>Коротина Е.С. (Россия, Копейск)</t>
  </si>
  <si>
    <t>ЧРОО ЛЖ "Арта"</t>
  </si>
  <si>
    <t>8.922.636-93-29, citic74@mail.ru / arta.kinolog.org</t>
  </si>
  <si>
    <t>Подольск,МО</t>
  </si>
  <si>
    <t>Романенкова Э.В. (Россия, Москва)</t>
  </si>
  <si>
    <t>ПГОО КЛЖ "Русь"</t>
  </si>
  <si>
    <t>8.903.287-43-62, klgrus-podolsk@mail.ru / в разработке</t>
  </si>
  <si>
    <t>ИООО "ИКЦ"</t>
  </si>
  <si>
    <t>8.902-768-12-22, iks_gsd@mail.ru / в разработке</t>
  </si>
  <si>
    <t>Пушкино, МО</t>
  </si>
  <si>
    <t>Корнеева И.П. (Россия, Москва)</t>
  </si>
  <si>
    <t>МООО "Многопородный клуб современного собаководства"</t>
  </si>
  <si>
    <t>8.977.681-57-37, mkss-rkf@yandex.ru / mkss-rkf.ru</t>
  </si>
  <si>
    <t>Щепетова Ю.В. (Россия, Москва)</t>
  </si>
  <si>
    <t>МКОО "Феникс"</t>
  </si>
  <si>
    <t>8.968.350-28-49, kl-fenix@yandex.ru / Fenix-rkf.ru</t>
  </si>
  <si>
    <t>Ефимов В.Ю. (Россия, Москва)</t>
  </si>
  <si>
    <t>Молчановская Т.И. (Россия, Владивосток)</t>
  </si>
  <si>
    <t>ПКООЛЖ</t>
  </si>
  <si>
    <t>8.902.481-26-22, sifa2003@mail.ru / http:/www.club-pkoolj.ru/</t>
  </si>
  <si>
    <t>Островская М.Г. (Россия, Москва)
Никитин А.В. (Россия, Воронеж)</t>
  </si>
  <si>
    <t>Гареев В.Ш. (Россия. Москва)
Иванова Л.В. (Россия, Раменское)
Каретникова О.В. (Россия,Москва)
Панина Г.В. (Россия, Москва)</t>
  </si>
  <si>
    <t>РОО КЛС А-МЕГА</t>
  </si>
  <si>
    <t>8.905.773-77-85, pani-galina@mail.ru / a-mega-a.narod.ru</t>
  </si>
  <si>
    <t>американский стаффорширский терьер, бультерьер миниатюрный, бультерьер стандартный, стаффордширский бультерьер</t>
  </si>
  <si>
    <t>ЗОО ККОО ВООП</t>
  </si>
  <si>
    <t>8.918.944-34-97, petskrasnodar@yandex.ru / dogkrd.ru</t>
  </si>
  <si>
    <t>п.Горный, Новосибирская обл.</t>
  </si>
  <si>
    <t>Шкурина А.А. (Россия, Новосибирск)</t>
  </si>
  <si>
    <t>НООО ГКЦ "Кинополис"</t>
  </si>
  <si>
    <t>8 953 777--18-45, parvo_olga@mail.ru / gks-kinopolis.ru</t>
  </si>
  <si>
    <t>Бегма И.В. (Россия, Москва)
Чайковская Ф.Р. (Россия. Москва)</t>
  </si>
  <si>
    <t>ИРООЛС "Собаки компаньоны"</t>
  </si>
  <si>
    <t>8.964.270-84-89, kebbelclub-irkutsk@ya.ru / https://kebbelclub-irkutsk.wixsite.com/main</t>
  </si>
  <si>
    <t>Бегма И.В. (Россия, Москва)</t>
  </si>
  <si>
    <t>МОО "Тои и собаки компаньоны"</t>
  </si>
  <si>
    <t>(495)769-57-64, info@moscow-kennelclub.ru / https:rkf-club.wixsite.com/info</t>
  </si>
  <si>
    <r>
      <t xml:space="preserve">мальтезе
ши тцу
</t>
    </r>
    <r>
      <rPr>
        <b/>
        <sz val="10"/>
        <color rgb="FFFF0000"/>
        <rFont val="Arial"/>
        <family val="2"/>
      </rPr>
      <t>Отчет с ВИДЕОФИКСАЦИЕЙ</t>
    </r>
  </si>
  <si>
    <t>Ковров</t>
  </si>
  <si>
    <t>Можарова Е.Г. (Россия, Москва)</t>
  </si>
  <si>
    <t>КГОО "Клуб любителей животных"</t>
  </si>
  <si>
    <t>8.910.779-63-19, seal082004@mail.ru / www.kovrovdrug1.ucoz.ru</t>
  </si>
  <si>
    <t>Пермяков М.Ю. (Россия, Пермь)
Прокошев В.М. (Россия. Пермь)
Прокошева Т.Н. (Россия, Пермь)
Пиликин В.А. (Россия, Кунгур)</t>
  </si>
  <si>
    <t>ПООЛС</t>
  </si>
  <si>
    <t>8.902.791-13-54, poolc@yandex.ru / http://poolc.kinolog.org/</t>
  </si>
  <si>
    <t>Бегма И.В. (Россия, Москва)
Чайковская Ф.Р. (Россия, Москва)</t>
  </si>
  <si>
    <t>Иванова Л.Л. (Россия, Ново-Луговое)</t>
  </si>
  <si>
    <t>8.953.777--18-45, parvo_olga@mail.ru / gks-kinopolis.ru</t>
  </si>
  <si>
    <t>Пятигорск</t>
  </si>
  <si>
    <t>ОО "ПКС "Кавказ"</t>
  </si>
  <si>
    <t>8.928.911-92-54, klubkavkaz@yandex.ru / www.club-kavkaz.ru</t>
  </si>
  <si>
    <t>Максимова О.А. (Россия, Рязань)</t>
  </si>
  <si>
    <t>Кочетырева Г.В. (Россия, Челябинск)</t>
  </si>
  <si>
    <t>Якутск</t>
  </si>
  <si>
    <t>Городилов С.В. (Россия, Якутск)</t>
  </si>
  <si>
    <t>ЯРООСКЦ "К-9"</t>
  </si>
  <si>
    <t>8(411072-30-30, scck-9@mail.ru / www.k-9.su</t>
  </si>
  <si>
    <t>ККОО "КЦ "Фандокс"</t>
  </si>
  <si>
    <t>8.903.458-05-61, fandogs@bk.ru / www.dogs23/ru</t>
  </si>
  <si>
    <t>Крымская М.В. (Россия. Москва)</t>
  </si>
  <si>
    <t>РОО КК "Северо-Запад"</t>
  </si>
  <si>
    <t>8.903.613-15-80, nordwestclub@yandex.ru / http://nordwestclub.ru/</t>
  </si>
  <si>
    <t>Самара</t>
  </si>
  <si>
    <t>Кирюшина И.В. (Россия. Самара)
Хабеева Е.З. (Россия, Самара)</t>
  </si>
  <si>
    <t>СРОО КС "Альфа"</t>
  </si>
  <si>
    <t>8.927.735-95-91, ot_svetlany@mail.ru / alfasait.wixsite.com/alfa</t>
  </si>
  <si>
    <t>Кизина Л.Я. (Россия, Санкт-Петербург)
Оболенская М.А. (Россия, Санкт-Петербург)</t>
  </si>
  <si>
    <t>Темирова М. (Россия, Моск. обл)</t>
  </si>
  <si>
    <t>Армавир</t>
  </si>
  <si>
    <t>Бычкова Е.И. (Россия, Ставрополь)</t>
  </si>
  <si>
    <t>КРКОО "Мир собаки"</t>
  </si>
  <si>
    <t>8.918.019-54-41, vmirsobaki@mail.ru / https://krkoo.mir-sobaki.ru/</t>
  </si>
  <si>
    <t>Романенкова Э.В. (Россия, Москва)
Захарова Г.П. (Россия, Москва)</t>
  </si>
  <si>
    <t>РОО КК "Бест Шоу Дог"</t>
  </si>
  <si>
    <t>8.985.908-56-31, kostella@yandex.ru / в разработке</t>
  </si>
  <si>
    <t>Бессарабова О.В. (Россия, Самара)</t>
  </si>
  <si>
    <t>ГОО ОЛЖ "Самара-Зооклуб им.Ю.М.Панарина"</t>
  </si>
  <si>
    <t>8.919.807-30-31, zooclubsamara@mail.ru / http://зооклуб-панарина.рф</t>
  </si>
  <si>
    <t>Уфа</t>
  </si>
  <si>
    <t>РОО "СЛЖ "Альфа" РБ"</t>
  </si>
  <si>
    <t>8.927.635-37-93, ufa-al-fa@yandex.eu / в разработке</t>
  </si>
  <si>
    <t>НГОО "КЦ"</t>
  </si>
  <si>
    <t>8.918.671-38-39, ngoo17kc@gmail.com / kinologi-nvrsk.ru</t>
  </si>
  <si>
    <t>Акопьян Р.С. (Россия, Ростов-на-Дону)</t>
  </si>
  <si>
    <t>акита</t>
  </si>
  <si>
    <t>Кулешова Е.И. (Россия, Санкт-Петербург)</t>
  </si>
  <si>
    <t>СРОО ЛС "КЦ "Гранд"</t>
  </si>
  <si>
    <t>8.919.044-00-45, grand.sm67@yandex.ru / http://granddog67.ru/</t>
  </si>
  <si>
    <t>Гаврилова Я.А.  (Россия.Москва)
Крюкова Е.В. (Россия, Москва)</t>
  </si>
  <si>
    <t>Островская М.В. (Россия, Москва)
Овсянникова Ю.В. (Россия, Уфа)</t>
  </si>
  <si>
    <t>Мордвинова Т.А. (Россия, Москва)</t>
  </si>
  <si>
    <t>Кармазина Е.В. (Россия, Саратов)</t>
  </si>
  <si>
    <t>СРОО КФЦ "Стелла Фиделис"</t>
  </si>
  <si>
    <t>8.927.277-24-37, nefod@narod.ru / https://stellafidelis.jimdo.com/</t>
  </si>
  <si>
    <t>МОО "Федерация кинологии"</t>
  </si>
  <si>
    <t>(495)769-57-64, info@moscow-kennelclub.ru / moscow-kennelclub.ru</t>
  </si>
  <si>
    <t>Седова О.В. (Россия, Саратов)</t>
  </si>
  <si>
    <t>Сосновоборск, Красноярский край</t>
  </si>
  <si>
    <t>Никитина Л.В. (Россия, Москва);
 Шилова О.И. (Россия, Москва);
 Хлопов Г.В. (Россия, Моск.обл.);
 Василенко Т.Ю. (Россия, Моск.обл.);
 Бубнова Е.А. (Россия, Москва);
 Переведенцева Г.В. (Россия, Москва)</t>
  </si>
  <si>
    <t>Талдом, МО</t>
  </si>
  <si>
    <t>Каретникова О.В. (россия, Москва)</t>
  </si>
  <si>
    <t>РОО "КЦ "Северный"</t>
  </si>
  <si>
    <t>8.925.830-01-61, kc.severnyi.taldom@yandex.ru / https:kc-severnyi.jimdo.com</t>
  </si>
  <si>
    <t>Ханты-Мансийск</t>
  </si>
  <si>
    <t>Суслова Е.М. (Россия. Сургут)</t>
  </si>
  <si>
    <t>Трифонова И.С. (Россия, Москва)
Барашева Ф.А. (Россия, Саратов)</t>
  </si>
  <si>
    <t>ПРОО "Империал"</t>
  </si>
  <si>
    <t>8.920.231-71-09, kk58-imperial@yandex.ru / kk58-imperial.jimdofree.com</t>
  </si>
  <si>
    <t>ПРОО КС "Созвездие"</t>
  </si>
  <si>
    <t>8.927.395-88-55, sozvezdie.klub@yandex.ru / в разработке</t>
  </si>
  <si>
    <t>Патрина М.М. (Россия, Москва)</t>
  </si>
  <si>
    <t>8.905.349-32-49, venez_marina@rambler.ru / в разработке</t>
  </si>
  <si>
    <t>Стрельцова Н.И. (Россия, Красноярск)
Веремчук Н.П. (Россия, Абакан)</t>
  </si>
  <si>
    <t>Абракимов Ш.М. (Россия, Москва)
Тиц А.З (Россия, Москва)</t>
  </si>
  <si>
    <t>Кингисепп, Ленинградская обл.</t>
  </si>
  <si>
    <t>Седых Н.Б. (Россия, Санкт-Петербург)
Седых Н.Е. (Россия, Санкт-Петербург)</t>
  </si>
  <si>
    <t>МОКО КК СПб</t>
  </si>
  <si>
    <t>(812)542-05-04, kennel-club@mail.ru / www.kennel-club.ru</t>
  </si>
  <si>
    <t>Белогурова С.О. (Россия, Бердск)</t>
  </si>
  <si>
    <t>Кеббель Л.В. (Россия, Новосибирск)</t>
  </si>
  <si>
    <t>Мазин В.Б. (Россия, Саратов)</t>
  </si>
  <si>
    <t>Крымская М.В. (Россия, Москва)
Сударикова Л.А. (Россия, Тверь)</t>
  </si>
  <si>
    <t>Никитин А.В. (Россия, Воронеж)</t>
  </si>
  <si>
    <t>Зверщикова И.И. (Россия, Челябинск)
Зверщиков В.Л. (Россия, Челябинск)</t>
  </si>
  <si>
    <t>8.922.636-93-29, citic74@mail.ru / arta/kinolog.org</t>
  </si>
  <si>
    <t>Недоступова В.В. (Россия. Иркутск)
Попова Л.А. (Россия, Иркутск)</t>
  </si>
  <si>
    <t>Китаева С.А. (Россия, Иваново); Корюкина И.Е. (Россия, Иваново)</t>
  </si>
  <si>
    <t>Коробкова Г.А. (Россия, Москва);
 Хлопов Г.В. (Россия, Московская обл.);
 Василенко Т.Ю. (Россия, Московская обл.);
 Бубнова Е.А. (Россия,Москва)</t>
  </si>
  <si>
    <t>Глухова Л.И. (Россия, Москва)</t>
  </si>
  <si>
    <t>Матвеева Е.А. (Россия, Псков);
 Костарева Л.А. (Россия, Пермь)</t>
  </si>
  <si>
    <t>Подольск, Моск. Обл.</t>
  </si>
  <si>
    <t>Жук А.Е. (Республика Беларусь, Минск)</t>
  </si>
  <si>
    <r>
      <t xml:space="preserve">бернский зенненхунд
большой швейцарский зенненхунд
</t>
    </r>
    <r>
      <rPr>
        <i/>
        <sz val="10"/>
        <color rgb="FF000000"/>
        <rFont val="Arial"/>
        <family val="2"/>
      </rPr>
      <t>(есть согласование  НКП)</t>
    </r>
  </si>
  <si>
    <t>8.988.259-73-33, nangelatos@mail.ru / veles_tag.tilda.ws</t>
  </si>
  <si>
    <r>
      <t xml:space="preserve">доберман, кане корсо, ньюфаундленд, ротвейлер, САО 
</t>
    </r>
    <r>
      <rPr>
        <b/>
        <sz val="10"/>
        <color rgb="FFFF0000"/>
        <rFont val="Arial"/>
        <family val="2"/>
      </rPr>
      <t>Отчет с ВИДЕОФИКСАЦИЕЙ</t>
    </r>
  </si>
  <si>
    <t>Коробкова Г.А. (Россия, Москва);
 Шилова О.И. (Россия, Москва);
 Хлопов Г.В. (Россия, Моск.обл.);
 Василенко Т.Ю. (Россия, Моск.обл.);
 Бубнова Е.А. (Россия, Москва);
 Переведенцева Г.В. (Россия, Москва)</t>
  </si>
  <si>
    <t>Мазина Л.А. (Россия, Саратов)
Мазин В.Б. (Россия, Саратов)</t>
  </si>
  <si>
    <t>3, 5 группа; ВЕО, САО, Фр. Бульдог, чихуахуа, русский той</t>
  </si>
  <si>
    <t>Гришина Т. А. (Россия, Москва)</t>
  </si>
  <si>
    <t>Крымская М.В. (Россия, Москва)
Семенова Е.В. (Россия, Тверь)
Сударикова Л.А. (Россия, Тверь)</t>
  </si>
  <si>
    <t>Тетерина Е.В. (Россия, Челябинск)</t>
  </si>
  <si>
    <t>Глоба Е.Л. (Россия, Владивосток)</t>
  </si>
  <si>
    <t>ПКОО КиФК "Аристократ"</t>
  </si>
  <si>
    <t>8.914.650-56-55, aristokrat_ars@mail.ru / club-aristokrat.ru</t>
  </si>
  <si>
    <t>ОО "Клуб им. А. Мининкова"</t>
  </si>
  <si>
    <t>8.914.650-56-55, aristokrat_ars@mail.ru / club-mininkov.ru</t>
  </si>
  <si>
    <t>Лепеха Е.П. (Россия, Новосибирск)</t>
  </si>
  <si>
    <t>2,7 группа; НО, МАО, ДРТ, фокстерьер ж/ш г/ш, фр. Бульдог</t>
  </si>
  <si>
    <t>Бегунов И.В. (Россия, Москва)</t>
  </si>
  <si>
    <t>Барбосов К.В. (Россия,Москва)</t>
  </si>
  <si>
    <t>Шевелева С. (Россия, Самара)</t>
  </si>
  <si>
    <t>Новочебоксарск</t>
  </si>
  <si>
    <t>Деткина Э.А. (Россия. Казань)</t>
  </si>
  <si>
    <t>ЧРОО КЛС "Спутник"</t>
  </si>
  <si>
    <t>8.917.678-54-54, masha131276@mail.ru / sputnikdogs.ru</t>
  </si>
  <si>
    <t>гриффоны</t>
  </si>
  <si>
    <t>Китаева С.А. (Россия, Иваново);
 Малов А.Б. (Россия, Родники)</t>
  </si>
  <si>
    <t>Переведенцева Г.В. (Россия, Москва);
 Хлопов Г.В. (Россия, Московская обл.);
 Василенко Т.Ю. (Россия, Московская обл.);
 Бубнова Е.А. (Россия,Москва)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</si>
</sst>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\.mm\.yy"/>
    <numFmt numFmtId="165" formatCode="dd/mm/yy"/>
    <numFmt numFmtId="166" formatCode="d\.m\.yy"/>
  </numFmts>
  <fonts count="13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9"/>
      <name val="Arial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/>
    <xf numFmtId="0" fontId="1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164" fontId="0" fillId="0" borderId="6" xfId="0" applyNumberFormat="1" applyFont="1" applyBorder="1" applyAlignment="1">
      <alignment horizontal="left" wrapText="1"/>
    </xf>
    <xf numFmtId="164" fontId="0" fillId="0" borderId="7" xfId="0" applyNumberFormat="1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164" fontId="0" fillId="0" borderId="3" xfId="0" applyNumberFormat="1" applyFont="1" applyBorder="1" applyAlignment="1">
      <alignment horizontal="left" wrapText="1"/>
    </xf>
    <xf numFmtId="164" fontId="0" fillId="0" borderId="4" xfId="0" applyNumberFormat="1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6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165" fontId="0" fillId="0" borderId="2" xfId="0" applyNumberFormat="1" applyFont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164" fontId="0" fillId="0" borderId="8" xfId="0" applyNumberFormat="1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164" fontId="0" fillId="0" borderId="8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164" fontId="0" fillId="0" borderId="11" xfId="0" applyNumberFormat="1" applyFont="1" applyBorder="1" applyAlignment="1">
      <alignment horizontal="left" wrapText="1"/>
    </xf>
    <xf numFmtId="164" fontId="0" fillId="0" borderId="12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9" fillId="0" borderId="8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11" fillId="0" borderId="6" xfId="0" applyFont="1" applyBorder="1" applyAlignment="1">
      <alignment wrapText="1"/>
    </xf>
    <xf numFmtId="0" fontId="0" fillId="0" borderId="8" xfId="0" applyFont="1" applyBorder="1" applyAlignment="1">
      <alignment wrapText="1"/>
    </xf>
    <xf numFmtId="164" fontId="0" fillId="0" borderId="13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165" fontId="0" fillId="0" borderId="2" xfId="0" applyNumberFormat="1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left" wrapText="1"/>
    </xf>
    <xf numFmtId="0" fontId="0" fillId="0" borderId="6" xfId="0" applyFont="1" applyBorder="1" applyAlignment="1">
      <alignment wrapText="1"/>
    </xf>
    <xf numFmtId="166" fontId="0" fillId="0" borderId="2" xfId="0" applyNumberFormat="1" applyFont="1" applyBorder="1" applyAlignment="1">
      <alignment horizontal="left" wrapText="1"/>
    </xf>
    <xf numFmtId="166" fontId="0" fillId="0" borderId="10" xfId="0" applyNumberFormat="1" applyFont="1" applyBorder="1" applyAlignment="1">
      <alignment horizontal="left" wrapText="1"/>
    </xf>
    <xf numFmtId="0" fontId="0" fillId="0" borderId="6" xfId="0" applyFont="1" applyBorder="1"/>
    <xf numFmtId="165" fontId="0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kf.org.ru/upload/documents/vk/PS_Dogwards.PDF" TargetMode="External" /><Relationship Id="rId2" Type="http://schemas.openxmlformats.org/officeDocument/2006/relationships/hyperlink" Target="http://rkf.edusf.ru/RKF/ExhibitionResults/ExhibitionResultListView?exhibitionId=46&amp;backUrl=%2fRKF%2fExhibitionResults%2fExhibitionsView&amp;fbclid=IwAR1aoq2stuSx3lsHeVADbL9iLGRtgaJow4WWQJFrg9lwcxhYaaJjLtXFMlo" TargetMode="External" /><Relationship Id="rId3" Type="http://schemas.openxmlformats.org/officeDocument/2006/relationships/hyperlink" Target="http://rkf.org.ru/upload/documents/vk/PS/PS_lukom.pdf" TargetMode="External" /><Relationship Id="rId4" Type="http://schemas.openxmlformats.org/officeDocument/2006/relationships/hyperlink" Target="http://rkf.org.ru/upload/documents/vk/PS/PS_Parma.pdf" TargetMode="External" /><Relationship Id="rId5" Type="http://schemas.openxmlformats.org/officeDocument/2006/relationships/hyperlink" Target="http://rkf.org.ru/upload/documents/vk/PS/PS_Kungur.pdf" TargetMode="External" /><Relationship Id="rId6" Type="http://schemas.openxmlformats.org/officeDocument/2006/relationships/hyperlink" Target="http://rkf.org.ru/upload/documents/vk/PS/PS_Pskov_bes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Z484"/>
  <sheetViews>
    <sheetView tabSelected="1" workbookViewId="0" topLeftCell="A1"/>
  </sheetViews>
  <sheetFormatPr defaultColWidth="14.421875" defaultRowHeight="15" customHeight="1"/>
  <cols>
    <col min="1" max="2" width="9.421875" style="0" customWidth="1"/>
    <col min="3" max="3" width="12.421875" style="0" customWidth="1"/>
    <col min="4" max="4" width="21.421875" style="0" customWidth="1"/>
    <col min="5" max="5" width="19.00390625" style="0" customWidth="1"/>
    <col min="6" max="6" width="10.00390625" style="0" customWidth="1"/>
    <col min="7" max="7" width="25.421875" style="0" customWidth="1"/>
    <col min="8" max="8" width="19.28125" style="0" customWidth="1"/>
    <col min="9" max="9" width="21.421875" style="0" customWidth="1"/>
    <col min="10" max="25" width="8.00390625" style="0" customWidth="1"/>
    <col min="26" max="26" width="10.00390625" style="0" customWidth="1"/>
  </cols>
  <sheetData>
    <row r="1" spans="1:25" ht="34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.75" customHeigh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7">
        <v>8</v>
      </c>
      <c r="I3" s="6">
        <v>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42" customHeight="1">
      <c r="A4" s="8">
        <v>43468</v>
      </c>
      <c r="B4" s="8">
        <v>43468</v>
      </c>
      <c r="C4" s="9" t="s">
        <v>10</v>
      </c>
      <c r="D4" s="9" t="s">
        <v>11</v>
      </c>
      <c r="E4" s="9" t="s">
        <v>12</v>
      </c>
      <c r="F4" s="10" t="s">
        <v>13</v>
      </c>
      <c r="G4" s="9" t="s">
        <v>14</v>
      </c>
      <c r="H4" s="11" t="s">
        <v>15</v>
      </c>
      <c r="I4" s="10" t="s">
        <v>16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69.75" customHeight="1">
      <c r="A5" s="8">
        <v>43482</v>
      </c>
      <c r="B5" s="8">
        <v>43482</v>
      </c>
      <c r="C5" s="9" t="s">
        <v>17</v>
      </c>
      <c r="D5" s="9" t="s">
        <v>18</v>
      </c>
      <c r="E5" s="9" t="s">
        <v>19</v>
      </c>
      <c r="F5" s="9" t="s">
        <v>19</v>
      </c>
      <c r="G5" s="12" t="s">
        <v>20</v>
      </c>
      <c r="H5" s="13" t="s">
        <v>21</v>
      </c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7.5" customHeight="1">
      <c r="A6" s="8">
        <v>43485</v>
      </c>
      <c r="B6" s="8">
        <v>43485</v>
      </c>
      <c r="C6" s="9" t="s">
        <v>22</v>
      </c>
      <c r="D6" s="9" t="s">
        <v>23</v>
      </c>
      <c r="E6" s="9" t="s">
        <v>24</v>
      </c>
      <c r="F6" s="9" t="s">
        <v>25</v>
      </c>
      <c r="G6" s="10" t="s">
        <v>26</v>
      </c>
      <c r="H6" s="12" t="s">
        <v>15</v>
      </c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57" customHeight="1">
      <c r="A7" s="8">
        <v>43485</v>
      </c>
      <c r="B7" s="8">
        <v>43485</v>
      </c>
      <c r="C7" s="9" t="s">
        <v>22</v>
      </c>
      <c r="D7" s="9" t="s">
        <v>27</v>
      </c>
      <c r="E7" s="9" t="s">
        <v>28</v>
      </c>
      <c r="F7" s="9" t="s">
        <v>29</v>
      </c>
      <c r="G7" s="10" t="s">
        <v>30</v>
      </c>
      <c r="H7" s="12" t="s">
        <v>15</v>
      </c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62.25" customHeight="1">
      <c r="A8" s="8">
        <v>43491</v>
      </c>
      <c r="B8" s="8">
        <v>43491</v>
      </c>
      <c r="C8" s="9" t="s">
        <v>31</v>
      </c>
      <c r="D8" s="9" t="s">
        <v>32</v>
      </c>
      <c r="E8" s="9" t="s">
        <v>33</v>
      </c>
      <c r="F8" s="9" t="s">
        <v>13</v>
      </c>
      <c r="G8" s="10" t="s">
        <v>34</v>
      </c>
      <c r="H8" s="14" t="s">
        <v>15</v>
      </c>
      <c r="I8" s="10" t="s">
        <v>35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7.5" customHeight="1">
      <c r="A9" s="8">
        <v>43498</v>
      </c>
      <c r="B9" s="8">
        <v>43499</v>
      </c>
      <c r="C9" s="9" t="s">
        <v>36</v>
      </c>
      <c r="D9" s="9" t="s">
        <v>37</v>
      </c>
      <c r="E9" s="9" t="s">
        <v>38</v>
      </c>
      <c r="F9" s="9" t="s">
        <v>29</v>
      </c>
      <c r="G9" s="10" t="s">
        <v>39</v>
      </c>
      <c r="H9" s="12" t="s">
        <v>15</v>
      </c>
      <c r="I9" s="1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69" customHeight="1">
      <c r="A10" s="8">
        <v>43498</v>
      </c>
      <c r="B10" s="8">
        <v>43499</v>
      </c>
      <c r="C10" s="9" t="s">
        <v>36</v>
      </c>
      <c r="D10" s="9" t="s">
        <v>40</v>
      </c>
      <c r="E10" s="9" t="s">
        <v>41</v>
      </c>
      <c r="F10" s="9" t="s">
        <v>25</v>
      </c>
      <c r="G10" s="10" t="s">
        <v>42</v>
      </c>
      <c r="H10" s="12" t="str">
        <f>HYPERLINK("http://rkf.org.ru/upload/documents/vk/PS/PS_Pskov_ksds.pdf","сводная ведомость")</f>
        <v>сводная ведомость</v>
      </c>
      <c r="I10" s="1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40.5" customHeight="1">
      <c r="A11" s="8">
        <v>43505</v>
      </c>
      <c r="B11" s="8">
        <v>43505</v>
      </c>
      <c r="C11" s="9" t="s">
        <v>22</v>
      </c>
      <c r="D11" s="9" t="s">
        <v>43</v>
      </c>
      <c r="E11" s="9" t="s">
        <v>44</v>
      </c>
      <c r="F11" s="9" t="s">
        <v>13</v>
      </c>
      <c r="G11" s="10" t="s">
        <v>45</v>
      </c>
      <c r="H11" s="12" t="str">
        <f>HYPERLINK("http://rkf.org.ru/upload/documents/vk/PS/PS_grand_0902.pdf","сводная ведомость")</f>
        <v>сводная ведомость</v>
      </c>
      <c r="I11" s="1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45" customHeight="1">
      <c r="A12" s="8">
        <v>43505</v>
      </c>
      <c r="B12" s="8">
        <v>43505</v>
      </c>
      <c r="C12" s="9" t="s">
        <v>22</v>
      </c>
      <c r="D12" s="9" t="s">
        <v>43</v>
      </c>
      <c r="E12" s="9" t="s">
        <v>46</v>
      </c>
      <c r="F12" s="9" t="s">
        <v>29</v>
      </c>
      <c r="G12" s="10" t="s">
        <v>47</v>
      </c>
      <c r="H12" s="12" t="str">
        <f>HYPERLINK("http://rkf.org.ru/upload/documents/vk/PS/PS_karat_0902.pdf","сводная ведомость")</f>
        <v>сводная ведомость</v>
      </c>
      <c r="I12" s="1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6" customHeight="1">
      <c r="A13" s="8">
        <v>43506</v>
      </c>
      <c r="B13" s="8">
        <v>43506</v>
      </c>
      <c r="C13" s="9" t="s">
        <v>48</v>
      </c>
      <c r="D13" s="9" t="s">
        <v>49</v>
      </c>
      <c r="E13" s="9" t="s">
        <v>50</v>
      </c>
      <c r="F13" s="9" t="s">
        <v>29</v>
      </c>
      <c r="G13" s="10" t="s">
        <v>51</v>
      </c>
      <c r="H13" s="12" t="str">
        <f>HYPERLINK("http://rkf.org.ru/upload/documents/vk/PS/PS_irkutsk_1002.pdf","сводная ведомость")</f>
        <v>сводная ведомость</v>
      </c>
      <c r="I13" s="1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81" customHeight="1">
      <c r="A14" s="8">
        <v>43506</v>
      </c>
      <c r="B14" s="8">
        <v>43506</v>
      </c>
      <c r="C14" s="9" t="s">
        <v>52</v>
      </c>
      <c r="D14" s="9" t="s">
        <v>53</v>
      </c>
      <c r="E14" s="9" t="s">
        <v>54</v>
      </c>
      <c r="F14" s="9" t="s">
        <v>13</v>
      </c>
      <c r="G14" s="10" t="s">
        <v>55</v>
      </c>
      <c r="H14" s="12" t="str">
        <f>HYPERLINK("http://rkf.org.ru/upload/documents/vk/PS/PS_spb_1002.pdf","сводная ведомость")</f>
        <v>сводная ведомость</v>
      </c>
      <c r="I14" s="1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53.25" customHeight="1">
      <c r="A15" s="8">
        <v>43512</v>
      </c>
      <c r="B15" s="8">
        <v>43512</v>
      </c>
      <c r="C15" s="9" t="s">
        <v>17</v>
      </c>
      <c r="D15" s="9" t="s">
        <v>56</v>
      </c>
      <c r="E15" s="15" t="s">
        <v>57</v>
      </c>
      <c r="F15" s="9" t="s">
        <v>13</v>
      </c>
      <c r="G15" s="10" t="s">
        <v>58</v>
      </c>
      <c r="H15" s="12" t="str">
        <f>HYPERLINK("http://rkf.org.ru/upload/documents/vk/PS/PS_exel_1602.pdf","сводная ведомость")</f>
        <v>сводная ведомость</v>
      </c>
      <c r="I15" s="16" t="s">
        <v>59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45.75" customHeight="1">
      <c r="A16" s="8">
        <v>43512</v>
      </c>
      <c r="B16" s="8">
        <v>43512</v>
      </c>
      <c r="C16" s="9" t="s">
        <v>17</v>
      </c>
      <c r="D16" s="9" t="s">
        <v>60</v>
      </c>
      <c r="E16" s="9" t="s">
        <v>61</v>
      </c>
      <c r="F16" s="9" t="s">
        <v>13</v>
      </c>
      <c r="G16" s="10" t="s">
        <v>62</v>
      </c>
      <c r="H16" s="12" t="str">
        <f>HYPERLINK("http://rkf.org.ru/upload/documents/vk/PS/PS_ostrov_1602.pdf","сводная ведомость")</f>
        <v>сводная ведомость</v>
      </c>
      <c r="I16" s="1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65" customHeight="1">
      <c r="A17" s="8">
        <v>43512</v>
      </c>
      <c r="B17" s="8">
        <v>43512</v>
      </c>
      <c r="C17" s="9" t="s">
        <v>17</v>
      </c>
      <c r="D17" s="9" t="s">
        <v>63</v>
      </c>
      <c r="E17" s="15" t="s">
        <v>64</v>
      </c>
      <c r="F17" s="9" t="s">
        <v>29</v>
      </c>
      <c r="G17" s="10" t="s">
        <v>65</v>
      </c>
      <c r="H17" s="12" t="str">
        <f>HYPERLINK("http://rkf.org.ru/upload/documents/vk/PS/PS_bitza_1602.pdf","сводная ведомость")</f>
        <v>сводная ведомость</v>
      </c>
      <c r="I17" s="16" t="s">
        <v>59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47.25" customHeight="1">
      <c r="A18" s="8">
        <v>43512</v>
      </c>
      <c r="B18" s="8">
        <v>43513</v>
      </c>
      <c r="C18" s="9" t="s">
        <v>66</v>
      </c>
      <c r="D18" s="9" t="s">
        <v>67</v>
      </c>
      <c r="E18" s="9" t="s">
        <v>68</v>
      </c>
      <c r="F18" s="9" t="s">
        <v>13</v>
      </c>
      <c r="G18" s="10" t="s">
        <v>69</v>
      </c>
      <c r="H18" s="12" t="str">
        <f>HYPERLINK("http://rkf.org.ru/upload/documents/vk/PS/PS_vinner_160219.pdf","сводная ведомость")</f>
        <v>сводная ведомость</v>
      </c>
      <c r="I18" s="10" t="s">
        <v>70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49.5" customHeight="1">
      <c r="A19" s="8">
        <v>43512</v>
      </c>
      <c r="B19" s="8">
        <v>43513</v>
      </c>
      <c r="C19" s="9" t="s">
        <v>66</v>
      </c>
      <c r="D19" s="9" t="s">
        <v>67</v>
      </c>
      <c r="E19" s="9" t="s">
        <v>71</v>
      </c>
      <c r="F19" s="9" t="s">
        <v>13</v>
      </c>
      <c r="G19" s="10" t="s">
        <v>72</v>
      </c>
      <c r="H19" s="12" t="str">
        <f>HYPERLINK("http://rkf.org.ru/upload/documents/vk/PS/PS_phoenix_160219.pdf","сводная ведомость")</f>
        <v>сводная ведомость</v>
      </c>
      <c r="I19" s="1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08" customHeight="1">
      <c r="A20" s="8">
        <v>43519</v>
      </c>
      <c r="B20" s="8">
        <v>43519</v>
      </c>
      <c r="C20" s="9" t="s">
        <v>73</v>
      </c>
      <c r="D20" s="9" t="s">
        <v>74</v>
      </c>
      <c r="E20" s="9" t="s">
        <v>75</v>
      </c>
      <c r="F20" s="9" t="s">
        <v>25</v>
      </c>
      <c r="G20" s="10" t="s">
        <v>76</v>
      </c>
      <c r="H20" s="12" t="str">
        <f>HYPERLINK("http://rkf.org.ru/upload/documents/vk/PS/PS_vlad_230219.pdf","сводная ведомость")</f>
        <v>сводная ведомость</v>
      </c>
      <c r="I20" s="1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57" customHeight="1">
      <c r="A21" s="8">
        <v>43519</v>
      </c>
      <c r="B21" s="8">
        <v>43519</v>
      </c>
      <c r="C21" s="9" t="s">
        <v>77</v>
      </c>
      <c r="D21" s="9" t="s">
        <v>78</v>
      </c>
      <c r="E21" s="9" t="s">
        <v>79</v>
      </c>
      <c r="F21" s="9" t="s">
        <v>13</v>
      </c>
      <c r="G21" s="10" t="s">
        <v>80</v>
      </c>
      <c r="H21" s="12" t="str">
        <f>HYPERLINK("http://rkf.org.ru/upload/documents/vk/PS/PS_bereznyaki_2302.pdf","сводная ведомость")</f>
        <v>сводная ведомость</v>
      </c>
      <c r="I21" s="1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9" customHeight="1">
      <c r="A22" s="8">
        <v>43520</v>
      </c>
      <c r="B22" s="8">
        <v>43520</v>
      </c>
      <c r="C22" s="9" t="s">
        <v>31</v>
      </c>
      <c r="D22" s="9" t="s">
        <v>32</v>
      </c>
      <c r="E22" s="9" t="s">
        <v>33</v>
      </c>
      <c r="F22" s="9" t="s">
        <v>13</v>
      </c>
      <c r="G22" s="10" t="s">
        <v>34</v>
      </c>
      <c r="H22" s="12" t="str">
        <f>HYPERLINK("http://rkf.org.ru/upload/documents/vk/PS/PS_kungur_240219.pdf","сводная ведомость")</f>
        <v>сводная ведомость</v>
      </c>
      <c r="I22" s="1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57" customHeight="1">
      <c r="A23" s="8">
        <v>43520</v>
      </c>
      <c r="B23" s="8">
        <v>43520</v>
      </c>
      <c r="C23" s="9" t="s">
        <v>10</v>
      </c>
      <c r="D23" s="9" t="s">
        <v>67</v>
      </c>
      <c r="E23" s="9" t="s">
        <v>81</v>
      </c>
      <c r="F23" s="9" t="s">
        <v>13</v>
      </c>
      <c r="G23" s="9" t="s">
        <v>82</v>
      </c>
      <c r="H23" s="12" t="str">
        <f>HYPERLINK("http://rkf.org.ru/upload/documents/vk/PS/PS_khabarovsk_240219.pdf","сводная ведомость")</f>
        <v>сводная ведомость</v>
      </c>
      <c r="I23" s="1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45" customHeight="1">
      <c r="A24" s="8">
        <v>43525</v>
      </c>
      <c r="B24" s="8">
        <v>43526</v>
      </c>
      <c r="C24" s="9" t="s">
        <v>83</v>
      </c>
      <c r="D24" s="9" t="s">
        <v>84</v>
      </c>
      <c r="E24" s="15" t="s">
        <v>85</v>
      </c>
      <c r="F24" s="9" t="s">
        <v>13</v>
      </c>
      <c r="G24" s="9" t="s">
        <v>86</v>
      </c>
      <c r="H24" s="12" t="str">
        <f>HYPERLINK("http://rkf.org.ru/upload/documents/vk/PS/PS_elektrostal_010319.pdf","сводная ведомость")</f>
        <v>сводная ведомость</v>
      </c>
      <c r="I24" s="16" t="s">
        <v>87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54.75" customHeight="1">
      <c r="A25" s="8">
        <v>43526</v>
      </c>
      <c r="B25" s="8">
        <v>43526</v>
      </c>
      <c r="C25" s="9" t="s">
        <v>22</v>
      </c>
      <c r="D25" s="9" t="s">
        <v>88</v>
      </c>
      <c r="E25" s="10" t="s">
        <v>89</v>
      </c>
      <c r="F25" s="9" t="s">
        <v>25</v>
      </c>
      <c r="G25" s="9" t="s">
        <v>90</v>
      </c>
      <c r="H25" s="12" t="str">
        <f>HYPERLINK("http://rkf.org.ru/upload/documents/vk/PS/PS_perm_0203.pdf","сводная ведомость")</f>
        <v>сводная ведомость</v>
      </c>
      <c r="I25" s="1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51" customHeight="1">
      <c r="A26" s="8">
        <v>43527</v>
      </c>
      <c r="B26" s="8">
        <v>43527</v>
      </c>
      <c r="C26" s="9" t="s">
        <v>91</v>
      </c>
      <c r="D26" s="9" t="s">
        <v>92</v>
      </c>
      <c r="E26" s="9" t="s">
        <v>93</v>
      </c>
      <c r="F26" s="9" t="s">
        <v>13</v>
      </c>
      <c r="G26" s="10" t="s">
        <v>94</v>
      </c>
      <c r="H26" s="12" t="str">
        <f>HYPERLINK("http://rkf.org.ru/upload/documents/vk/PS/PS_altay_030319.pdf","сводная ведомость")</f>
        <v>сводная ведомость</v>
      </c>
      <c r="I26" s="10" t="s">
        <v>95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6" ht="51" customHeight="1">
      <c r="A27" s="8">
        <v>43533</v>
      </c>
      <c r="B27" s="8">
        <v>43533</v>
      </c>
      <c r="C27" s="9" t="s">
        <v>96</v>
      </c>
      <c r="D27" s="9" t="s">
        <v>97</v>
      </c>
      <c r="E27" s="9" t="s">
        <v>98</v>
      </c>
      <c r="F27" s="9" t="s">
        <v>99</v>
      </c>
      <c r="G27" s="17" t="s">
        <v>100</v>
      </c>
      <c r="H27" s="12" t="str">
        <f>HYPERLINK("http://rkf.org.ru/upload/documents/vk/PS/PS_angarsk_090319.pdf","сводная ведомость")</f>
        <v>сводная ведомость</v>
      </c>
      <c r="I27" s="1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8"/>
    </row>
    <row r="28" spans="1:25" ht="41.25" customHeight="1">
      <c r="A28" s="8">
        <v>43533</v>
      </c>
      <c r="B28" s="8">
        <v>43533</v>
      </c>
      <c r="C28" s="9" t="s">
        <v>101</v>
      </c>
      <c r="D28" s="9" t="s">
        <v>102</v>
      </c>
      <c r="E28" s="9" t="s">
        <v>103</v>
      </c>
      <c r="F28" s="9" t="s">
        <v>25</v>
      </c>
      <c r="G28" s="9" t="s">
        <v>104</v>
      </c>
      <c r="H28" s="12" t="str">
        <f>HYPERLINK("http://rkf.org.ru/upload/documents/vk/PS/PS_arseniev_090319.pdf","сводная ведомость")</f>
        <v>сводная ведомость</v>
      </c>
      <c r="I28" s="1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84.75" customHeight="1">
      <c r="A29" s="8">
        <v>43533</v>
      </c>
      <c r="B29" s="8">
        <v>43533</v>
      </c>
      <c r="C29" s="9" t="s">
        <v>105</v>
      </c>
      <c r="D29" s="9" t="s">
        <v>106</v>
      </c>
      <c r="E29" s="9" t="s">
        <v>107</v>
      </c>
      <c r="F29" s="9" t="s">
        <v>25</v>
      </c>
      <c r="G29" s="9" t="s">
        <v>108</v>
      </c>
      <c r="H29" s="12" t="str">
        <f>HYPERLINK("http://rkf.org.ru/upload/documents/vk/PS/PS_krasnoyarsk_090319.pdf","сводная ведомость")</f>
        <v>сводная ведомость</v>
      </c>
      <c r="I29" s="19" t="s">
        <v>109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45" customHeight="1">
      <c r="A30" s="8">
        <v>43533</v>
      </c>
      <c r="B30" s="8">
        <v>43533</v>
      </c>
      <c r="C30" s="9" t="s">
        <v>110</v>
      </c>
      <c r="D30" s="9" t="s">
        <v>111</v>
      </c>
      <c r="E30" s="9" t="s">
        <v>112</v>
      </c>
      <c r="F30" s="9" t="s">
        <v>99</v>
      </c>
      <c r="G30" s="9" t="s">
        <v>113</v>
      </c>
      <c r="H30" s="12" t="str">
        <f>HYPERLINK("http://rkf.org.ru/upload/documents/vk/PS/PS_usurijsk_090319.pdf","сводная ведомость")</f>
        <v>сводная ведомость</v>
      </c>
      <c r="I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6" ht="45" customHeight="1">
      <c r="A31" s="8">
        <v>43533</v>
      </c>
      <c r="B31" s="8">
        <v>43533</v>
      </c>
      <c r="C31" s="9" t="s">
        <v>114</v>
      </c>
      <c r="D31" s="9" t="s">
        <v>115</v>
      </c>
      <c r="E31" s="9" t="s">
        <v>116</v>
      </c>
      <c r="F31" s="9" t="s">
        <v>13</v>
      </c>
      <c r="G31" s="9" t="s">
        <v>117</v>
      </c>
      <c r="H31" s="12" t="str">
        <f>HYPERLINK("http://rkf.org.ru/upload/documents/vk/PS/PS_ulanude_090319.pdf","сводная ведомость")</f>
        <v>сводная ведомость</v>
      </c>
      <c r="I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8"/>
    </row>
    <row r="32" spans="1:26" ht="45" customHeight="1">
      <c r="A32" s="8">
        <v>43534</v>
      </c>
      <c r="B32" s="8">
        <v>43534</v>
      </c>
      <c r="C32" s="9" t="s">
        <v>114</v>
      </c>
      <c r="D32" s="9" t="s">
        <v>115</v>
      </c>
      <c r="E32" s="9" t="s">
        <v>116</v>
      </c>
      <c r="F32" s="9" t="s">
        <v>13</v>
      </c>
      <c r="G32" s="9" t="s">
        <v>117</v>
      </c>
      <c r="H32" s="12" t="str">
        <f>HYPERLINK("http://rkf.org.ru/upload/documents/vk/PS/PS_ulanude_100319.pdf","сводная ведомость")</f>
        <v>сводная ведомость</v>
      </c>
      <c r="I32" s="10" t="s">
        <v>118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8"/>
    </row>
    <row r="33" spans="1:26" ht="45" customHeight="1">
      <c r="A33" s="8">
        <v>43534</v>
      </c>
      <c r="B33" s="8">
        <v>43534</v>
      </c>
      <c r="C33" s="9" t="s">
        <v>119</v>
      </c>
      <c r="D33" s="9" t="s">
        <v>120</v>
      </c>
      <c r="E33" s="9" t="s">
        <v>121</v>
      </c>
      <c r="F33" s="9" t="s">
        <v>25</v>
      </c>
      <c r="G33" s="9" t="s">
        <v>122</v>
      </c>
      <c r="H33" s="12" t="str">
        <f>HYPERLINK("http://rkf.org.ru/upload/documents/vk/PS/PS_kirov_100319.pdf","сводная ведомость")</f>
        <v>сводная ведомость</v>
      </c>
      <c r="I33" s="1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8"/>
    </row>
    <row r="34" spans="1:25" ht="37.5" customHeight="1">
      <c r="A34" s="8">
        <v>43539</v>
      </c>
      <c r="B34" s="8">
        <v>43539</v>
      </c>
      <c r="C34" s="9" t="s">
        <v>123</v>
      </c>
      <c r="D34" s="9" t="s">
        <v>124</v>
      </c>
      <c r="E34" s="9" t="s">
        <v>93</v>
      </c>
      <c r="F34" s="9" t="s">
        <v>13</v>
      </c>
      <c r="G34" s="10" t="s">
        <v>94</v>
      </c>
      <c r="H34" s="12" t="str">
        <f>HYPERLINK("http://rkf.org.ru/upload/documents/vk/PS/PS_Bijsk_150319.pdf","сводная ведомость")</f>
        <v>сводная ведомость</v>
      </c>
      <c r="I34" s="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7.5" customHeight="1">
      <c r="A35" s="8">
        <v>43540</v>
      </c>
      <c r="B35" s="8">
        <v>43540</v>
      </c>
      <c r="C35" s="9" t="s">
        <v>125</v>
      </c>
      <c r="D35" s="9" t="s">
        <v>124</v>
      </c>
      <c r="E35" s="9" t="s">
        <v>93</v>
      </c>
      <c r="F35" s="9" t="s">
        <v>13</v>
      </c>
      <c r="G35" s="10" t="s">
        <v>94</v>
      </c>
      <c r="H35" s="12" t="str">
        <f>HYPERLINK("http://rkf.org.ru/upload/documents/vk/PS/PS_gornoaltaisk_160319.pdf","сводная ведомость")</f>
        <v>сводная ведомость</v>
      </c>
      <c r="I35" s="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58.5" customHeight="1">
      <c r="A36" s="8">
        <v>43540</v>
      </c>
      <c r="B36" s="8">
        <v>43541</v>
      </c>
      <c r="C36" s="9" t="s">
        <v>10</v>
      </c>
      <c r="D36" s="9" t="s">
        <v>126</v>
      </c>
      <c r="E36" s="9" t="s">
        <v>81</v>
      </c>
      <c r="F36" s="9" t="s">
        <v>13</v>
      </c>
      <c r="G36" s="9" t="s">
        <v>127</v>
      </c>
      <c r="H36" s="12" t="str">
        <f>HYPERLINK("http://rkf.org.ru/upload/documents/vk/PS/PS_Khabarovsk_170319.pdf","сводная ведомость")</f>
        <v>сводная ведомость</v>
      </c>
      <c r="I36" s="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6" ht="58.5" customHeight="1">
      <c r="A37" s="8">
        <v>43540</v>
      </c>
      <c r="B37" s="8">
        <v>43540</v>
      </c>
      <c r="C37" s="9" t="s">
        <v>114</v>
      </c>
      <c r="D37" s="9" t="s">
        <v>128</v>
      </c>
      <c r="E37" s="9" t="s">
        <v>116</v>
      </c>
      <c r="F37" s="9" t="s">
        <v>13</v>
      </c>
      <c r="G37" s="9" t="s">
        <v>117</v>
      </c>
      <c r="H37" s="12" t="str">
        <f>HYPERLINK("http://rkf.org.ru/upload/documents/vk/PS/PS_ulan-ude_160319.pdf","сводная ведомость")</f>
        <v>сводная ведомость</v>
      </c>
      <c r="I37" s="9" t="s">
        <v>129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8"/>
    </row>
    <row r="38" spans="1:26" ht="58.5" customHeight="1">
      <c r="A38" s="8">
        <v>43541</v>
      </c>
      <c r="B38" s="8">
        <v>43541</v>
      </c>
      <c r="C38" s="9" t="s">
        <v>96</v>
      </c>
      <c r="D38" s="9" t="s">
        <v>130</v>
      </c>
      <c r="E38" s="9" t="s">
        <v>98</v>
      </c>
      <c r="F38" s="9" t="s">
        <v>99</v>
      </c>
      <c r="G38" s="17" t="s">
        <v>100</v>
      </c>
      <c r="H38" s="12" t="str">
        <f>HYPERLINK("http://rkf.org.ru/upload/documents/vk/PS/PS_Angarsk_17032019.pdf","сводная ведомость")</f>
        <v>сводная ведомость</v>
      </c>
      <c r="I38" s="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8"/>
    </row>
    <row r="39" spans="1:26" ht="58.5" customHeight="1">
      <c r="A39" s="8">
        <v>43541</v>
      </c>
      <c r="B39" s="8">
        <v>43541</v>
      </c>
      <c r="C39" s="9" t="s">
        <v>114</v>
      </c>
      <c r="D39" s="9" t="s">
        <v>131</v>
      </c>
      <c r="E39" s="9" t="s">
        <v>116</v>
      </c>
      <c r="F39" s="9" t="s">
        <v>13</v>
      </c>
      <c r="G39" s="9" t="s">
        <v>117</v>
      </c>
      <c r="H39" s="12" t="str">
        <f>HYPERLINK("http://rkf.org.ru/upload/documents/vk/PS/PS_ulan-ude_lider_170319.pdf","сводная ведомость")</f>
        <v>сводная ведомость</v>
      </c>
      <c r="I39" s="9" t="s">
        <v>129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8"/>
    </row>
    <row r="40" spans="1:25" ht="37.5" customHeight="1">
      <c r="A40" s="8">
        <v>43541</v>
      </c>
      <c r="B40" s="8">
        <v>43541</v>
      </c>
      <c r="C40" s="9" t="s">
        <v>132</v>
      </c>
      <c r="D40" s="9" t="s">
        <v>133</v>
      </c>
      <c r="E40" s="9" t="s">
        <v>134</v>
      </c>
      <c r="F40" s="9" t="s">
        <v>29</v>
      </c>
      <c r="G40" s="9" t="s">
        <v>135</v>
      </c>
      <c r="H40" s="12" t="str">
        <f>HYPERLINK("http://rkf.org.ru/upload/documents/vk/PS/PS_Grand_Sochi_170319.pdf","сводная ведомость")</f>
        <v>сводная ведомость</v>
      </c>
      <c r="I40" s="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6" ht="42" customHeight="1">
      <c r="A41" s="8">
        <v>43544</v>
      </c>
      <c r="B41" s="8">
        <v>43545</v>
      </c>
      <c r="C41" s="9" t="s">
        <v>136</v>
      </c>
      <c r="D41" s="9" t="s">
        <v>137</v>
      </c>
      <c r="E41" s="9" t="s">
        <v>138</v>
      </c>
      <c r="F41" s="9" t="s">
        <v>25</v>
      </c>
      <c r="G41" s="9" t="s">
        <v>139</v>
      </c>
      <c r="H41" s="12" t="str">
        <f>HYPERLINK("http://rkf.org.ru/upload/documents/vk/PS/PS_sevastopol_220319.pdf","сводная ведомость")</f>
        <v>сводная ведомость</v>
      </c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8"/>
    </row>
    <row r="42" spans="1:26" ht="42" customHeight="1">
      <c r="A42" s="8">
        <v>43547</v>
      </c>
      <c r="B42" s="8">
        <v>43547</v>
      </c>
      <c r="C42" s="9" t="s">
        <v>96</v>
      </c>
      <c r="D42" s="9" t="s">
        <v>115</v>
      </c>
      <c r="E42" s="9" t="s">
        <v>98</v>
      </c>
      <c r="F42" s="9" t="s">
        <v>99</v>
      </c>
      <c r="G42" s="17" t="s">
        <v>100</v>
      </c>
      <c r="H42" s="12" t="str">
        <f>HYPERLINK("http://rkf.org.ru/upload/documents/vk/PS/PS_angarsk_230319.pdf","сводная ведомость")</f>
        <v>сводная ведомость</v>
      </c>
      <c r="I42" s="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8"/>
    </row>
    <row r="43" spans="1:25" ht="50.25" customHeight="1">
      <c r="A43" s="8">
        <v>43547</v>
      </c>
      <c r="B43" s="8">
        <v>43547</v>
      </c>
      <c r="C43" s="9" t="s">
        <v>140</v>
      </c>
      <c r="D43" s="9" t="s">
        <v>141</v>
      </c>
      <c r="E43" s="9" t="s">
        <v>142</v>
      </c>
      <c r="F43" s="9" t="s">
        <v>13</v>
      </c>
      <c r="G43" s="9" t="s">
        <v>143</v>
      </c>
      <c r="H43" s="12" t="str">
        <f>HYPERLINK("http://rkf.org.ru/upload/documents/vk/PS/PS_esentuki_230319.pdf","сводная ведомость")</f>
        <v>сводная ведомость</v>
      </c>
      <c r="I43" s="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52.5" customHeight="1">
      <c r="A44" s="8">
        <v>43547</v>
      </c>
      <c r="B44" s="8">
        <v>43548</v>
      </c>
      <c r="C44" s="9" t="s">
        <v>144</v>
      </c>
      <c r="D44" s="9" t="s">
        <v>145</v>
      </c>
      <c r="E44" s="9" t="s">
        <v>146</v>
      </c>
      <c r="F44" s="9" t="s">
        <v>25</v>
      </c>
      <c r="G44" s="9" t="s">
        <v>147</v>
      </c>
      <c r="H44" s="12" t="str">
        <f>HYPERLINK("http://rkf.org.ru/upload/documents/vk/PS/PS_igevsk_230319.pdf","сводная ведомость")</f>
        <v>сводная ведомость</v>
      </c>
      <c r="I44" s="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6" ht="68.25" customHeight="1">
      <c r="A45" s="8">
        <v>43547</v>
      </c>
      <c r="B45" s="8">
        <v>43547</v>
      </c>
      <c r="C45" s="9" t="s">
        <v>52</v>
      </c>
      <c r="D45" s="9" t="s">
        <v>148</v>
      </c>
      <c r="E45" s="9" t="s">
        <v>149</v>
      </c>
      <c r="F45" s="9" t="s">
        <v>13</v>
      </c>
      <c r="G45" s="9" t="s">
        <v>150</v>
      </c>
      <c r="H45" s="12" t="str">
        <f>HYPERLINK("http://rkf.org.ru/upload/documents/vk/PS/PS_SPB_230319.pdf","сводная ведомость")</f>
        <v>сводная ведомость</v>
      </c>
      <c r="I45" s="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8"/>
    </row>
    <row r="46" spans="1:25" ht="41.25" customHeight="1">
      <c r="A46" s="8">
        <v>43547</v>
      </c>
      <c r="B46" s="8">
        <v>43547</v>
      </c>
      <c r="C46" s="9" t="s">
        <v>151</v>
      </c>
      <c r="D46" s="9" t="s">
        <v>152</v>
      </c>
      <c r="E46" s="9" t="s">
        <v>153</v>
      </c>
      <c r="F46" s="9" t="s">
        <v>99</v>
      </c>
      <c r="G46" s="9" t="s">
        <v>154</v>
      </c>
      <c r="H46" s="12" t="str">
        <f>HYPERLINK("http://rkf.org.ru/upload/documents/vk/PS/PS_ulianovsk_230319.pdf","сводная ведомость")</f>
        <v>сводная ведомость</v>
      </c>
      <c r="I46" s="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6" ht="41.25" customHeight="1">
      <c r="A47" s="8">
        <v>43547</v>
      </c>
      <c r="B47" s="8">
        <v>43547</v>
      </c>
      <c r="C47" s="9" t="s">
        <v>155</v>
      </c>
      <c r="D47" s="9" t="s">
        <v>156</v>
      </c>
      <c r="E47" s="15" t="s">
        <v>157</v>
      </c>
      <c r="F47" s="9" t="s">
        <v>29</v>
      </c>
      <c r="G47" s="9" t="s">
        <v>158</v>
      </c>
      <c r="H47" s="12" t="str">
        <f>HYPERLINK("http://rkf.org.ru/upload/documents/vk/PS/PS_saratov_230319.pdf","сводная ведомость")</f>
        <v>сводная ведомость</v>
      </c>
      <c r="I47" s="16" t="s">
        <v>159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18"/>
    </row>
    <row r="48" spans="1:26" ht="41.25" customHeight="1">
      <c r="A48" s="8">
        <v>43548</v>
      </c>
      <c r="B48" s="8">
        <v>43548</v>
      </c>
      <c r="C48" s="9" t="s">
        <v>155</v>
      </c>
      <c r="D48" s="9" t="s">
        <v>160</v>
      </c>
      <c r="E48" s="15" t="s">
        <v>157</v>
      </c>
      <c r="F48" s="9" t="s">
        <v>29</v>
      </c>
      <c r="G48" s="9" t="s">
        <v>158</v>
      </c>
      <c r="H48" s="12" t="str">
        <f>HYPERLINK("http://rkf.org.ru/upload/documents/vk/PS/PS_saratov_240319.pdf","сводная ведомость")</f>
        <v>сводная ведомость</v>
      </c>
      <c r="I48" s="16" t="s">
        <v>159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8"/>
    </row>
    <row r="49" spans="1:25" ht="87" customHeight="1">
      <c r="A49" s="8">
        <v>43548</v>
      </c>
      <c r="B49" s="8">
        <v>43548</v>
      </c>
      <c r="C49" s="9" t="s">
        <v>52</v>
      </c>
      <c r="D49" s="9" t="s">
        <v>161</v>
      </c>
      <c r="E49" s="20" t="s">
        <v>162</v>
      </c>
      <c r="F49" s="9" t="s">
        <v>99</v>
      </c>
      <c r="G49" s="9" t="s">
        <v>163</v>
      </c>
      <c r="H49" s="12" t="str">
        <f>HYPERLINK("http://rkf.org.ru/upload/documents/vk/PS/PS_spb_240319.pdf","сводная ведомость")</f>
        <v>сводная ведомость</v>
      </c>
      <c r="I49" s="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43.5" customHeight="1">
      <c r="A50" s="21">
        <v>43555</v>
      </c>
      <c r="B50" s="22">
        <v>43555</v>
      </c>
      <c r="C50" s="9" t="s">
        <v>164</v>
      </c>
      <c r="D50" s="9" t="s">
        <v>165</v>
      </c>
      <c r="E50" s="9" t="s">
        <v>93</v>
      </c>
      <c r="F50" s="9" t="s">
        <v>13</v>
      </c>
      <c r="G50" s="10" t="s">
        <v>94</v>
      </c>
      <c r="H50" s="12" t="str">
        <f>HYPERLINK("http://rkf.org.ru/upload/documents/vk/PS/PS_barnaul_310319.pdf","сводная ведомость")</f>
        <v>сводная ведомость</v>
      </c>
      <c r="I50" s="1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41.25" customHeight="1">
      <c r="A51" s="8">
        <v>43554</v>
      </c>
      <c r="B51" s="8">
        <v>43555</v>
      </c>
      <c r="C51" s="9" t="s">
        <v>166</v>
      </c>
      <c r="D51" s="9" t="s">
        <v>11</v>
      </c>
      <c r="E51" s="23" t="s">
        <v>167</v>
      </c>
      <c r="F51" s="9" t="s">
        <v>25</v>
      </c>
      <c r="G51" s="10" t="s">
        <v>168</v>
      </c>
      <c r="H51" s="12" t="str">
        <f>HYPERLINK("http://rkf.org.ru/upload/documents/vk/PS/PS_smolensk_310319.pdf","сводная ведомость")</f>
        <v>сводная ведомость</v>
      </c>
      <c r="I51" s="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5.5" customHeight="1">
      <c r="A52" s="24">
        <v>43554</v>
      </c>
      <c r="B52" s="25">
        <v>43555</v>
      </c>
      <c r="C52" s="26" t="s">
        <v>17</v>
      </c>
      <c r="D52" s="27" t="s">
        <v>169</v>
      </c>
      <c r="E52" s="28" t="s">
        <v>170</v>
      </c>
      <c r="F52" s="26" t="s">
        <v>25</v>
      </c>
      <c r="G52" s="26" t="s">
        <v>171</v>
      </c>
      <c r="H52" s="12" t="str">
        <f>HYPERLINK("http://rkf.org.ru/upload/documents/vk/PS/PS_msk_globus_300319.pdf","сводная ведомость")</f>
        <v>сводная ведомость</v>
      </c>
      <c r="I52" s="29" t="s">
        <v>59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10" ht="93.75" customHeight="1">
      <c r="A53" s="30">
        <v>43554</v>
      </c>
      <c r="B53" s="30">
        <v>43554</v>
      </c>
      <c r="C53" s="31" t="s">
        <v>17</v>
      </c>
      <c r="D53" s="32" t="s">
        <v>172</v>
      </c>
      <c r="E53" s="33" t="s">
        <v>173</v>
      </c>
      <c r="F53" s="32" t="s">
        <v>13</v>
      </c>
      <c r="G53" s="32" t="s">
        <v>174</v>
      </c>
      <c r="H53" s="12" t="str">
        <f>HYPERLINK("http://rkf.org.ru/upload/documents/vk/PS/PS_msk_konrad_300319.pdf","сводная ведомость")</f>
        <v>сводная ведомость</v>
      </c>
      <c r="I53" s="32" t="s">
        <v>175</v>
      </c>
      <c r="J53" s="18"/>
    </row>
    <row r="54" spans="1:25" ht="43.5" customHeight="1">
      <c r="A54" s="34">
        <v>43554</v>
      </c>
      <c r="B54" s="34">
        <v>43554</v>
      </c>
      <c r="C54" s="35" t="s">
        <v>176</v>
      </c>
      <c r="D54" s="35" t="s">
        <v>177</v>
      </c>
      <c r="E54" s="36" t="s">
        <v>178</v>
      </c>
      <c r="F54" s="37" t="s">
        <v>25</v>
      </c>
      <c r="G54" s="37" t="s">
        <v>179</v>
      </c>
      <c r="H54" s="12" t="str">
        <f>HYPERLINK("http://rkf.org.ru/upload/documents/vk/PS/PS_ribinsk_300319.pdf","сводная ведомость")</f>
        <v>сводная ведомость</v>
      </c>
      <c r="I54" s="3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62.25" customHeight="1">
      <c r="A55" s="8">
        <v>43554</v>
      </c>
      <c r="B55" s="8">
        <v>43554</v>
      </c>
      <c r="C55" s="9" t="s">
        <v>180</v>
      </c>
      <c r="D55" s="9" t="s">
        <v>181</v>
      </c>
      <c r="E55" s="39" t="s">
        <v>182</v>
      </c>
      <c r="F55" s="9" t="s">
        <v>99</v>
      </c>
      <c r="G55" s="9" t="s">
        <v>183</v>
      </c>
      <c r="H55" s="12" t="str">
        <f>HYPERLINK("http://rkf.org.ru/upload/documents/vk/PS/PS_spassk_300319.pdf","сводная ведомость")</f>
        <v>сводная ведомость</v>
      </c>
      <c r="I55" s="1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57.75" customHeight="1">
      <c r="A56" s="40">
        <v>43561</v>
      </c>
      <c r="B56" s="41">
        <v>43562</v>
      </c>
      <c r="C56" s="42" t="s">
        <v>184</v>
      </c>
      <c r="D56" s="9" t="s">
        <v>185</v>
      </c>
      <c r="E56" s="42" t="s">
        <v>186</v>
      </c>
      <c r="F56" s="10" t="s">
        <v>29</v>
      </c>
      <c r="G56" s="9" t="s">
        <v>187</v>
      </c>
      <c r="H56" s="12" t="str">
        <f>HYPERLINK("http://rkf.org.ru/upload/documents/vk/PS/PS_krasnodar_060419.pdf","сводная ведомость")</f>
        <v>сводная ведомость</v>
      </c>
      <c r="I56" s="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6" ht="57.75" customHeight="1">
      <c r="A57" s="43">
        <v>43562</v>
      </c>
      <c r="B57" s="44">
        <v>43562</v>
      </c>
      <c r="C57" s="42" t="s">
        <v>188</v>
      </c>
      <c r="D57" s="9" t="s">
        <v>189</v>
      </c>
      <c r="E57" s="42" t="s">
        <v>190</v>
      </c>
      <c r="F57" s="10" t="s">
        <v>13</v>
      </c>
      <c r="G57" s="9" t="s">
        <v>191</v>
      </c>
      <c r="H57" s="12" t="str">
        <f>HYPERLINK("http://rkf.org.ru/upload/documents/vk/PS/PS_nnov_070419.pdf","сводная ведомость")</f>
        <v>сводная ведомость</v>
      </c>
      <c r="I57" s="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8"/>
    </row>
    <row r="58" spans="1:26" ht="49.5" customHeight="1">
      <c r="A58" s="34">
        <v>43568</v>
      </c>
      <c r="B58" s="45">
        <v>43568</v>
      </c>
      <c r="C58" s="9" t="s">
        <v>155</v>
      </c>
      <c r="D58" s="9" t="s">
        <v>192</v>
      </c>
      <c r="E58" s="9" t="s">
        <v>157</v>
      </c>
      <c r="F58" s="9" t="s">
        <v>29</v>
      </c>
      <c r="G58" s="9" t="s">
        <v>158</v>
      </c>
      <c r="H58" s="12" t="str">
        <f>HYPERLINK("http://rkf.org.ru/upload/documents/vk/PS/PS_saratov_130419.pdf","сводная ведомость")</f>
        <v>сводная ведомость</v>
      </c>
      <c r="I58" s="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8"/>
    </row>
    <row r="59" spans="1:26" ht="49.5" customHeight="1">
      <c r="A59" s="34">
        <v>43568</v>
      </c>
      <c r="B59" s="45">
        <v>43569</v>
      </c>
      <c r="C59" s="46" t="s">
        <v>22</v>
      </c>
      <c r="D59" s="46" t="s">
        <v>193</v>
      </c>
      <c r="E59" s="9" t="s">
        <v>44</v>
      </c>
      <c r="F59" s="9" t="s">
        <v>13</v>
      </c>
      <c r="G59" s="10" t="s">
        <v>194</v>
      </c>
      <c r="H59" s="12" t="str">
        <f>HYPERLINK("http://rkf.org.ru/upload/documents/vk/PS/PS_perm_grand_130419.pdf","сводная ведомость")</f>
        <v>сводная ведомость</v>
      </c>
      <c r="I59" s="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8"/>
    </row>
    <row r="60" spans="1:26" ht="49.5" customHeight="1">
      <c r="A60" s="34">
        <v>43568</v>
      </c>
      <c r="B60" s="45">
        <v>43569</v>
      </c>
      <c r="C60" s="46" t="s">
        <v>22</v>
      </c>
      <c r="D60" s="46" t="s">
        <v>193</v>
      </c>
      <c r="E60" s="9" t="s">
        <v>46</v>
      </c>
      <c r="F60" s="9" t="s">
        <v>29</v>
      </c>
      <c r="G60" s="10" t="s">
        <v>47</v>
      </c>
      <c r="H60" s="12" t="str">
        <f>HYPERLINK("http://rkf.org.ru/upload/documents/vk/PS/PS_perm_karat_130419.pdf","сводная ведомость")</f>
        <v>сводная ведомость</v>
      </c>
      <c r="I60" s="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8"/>
    </row>
    <row r="61" spans="1:26" ht="49.5" customHeight="1">
      <c r="A61" s="47">
        <v>43568</v>
      </c>
      <c r="B61" s="48">
        <v>43569</v>
      </c>
      <c r="C61" s="10" t="s">
        <v>22</v>
      </c>
      <c r="D61" s="10" t="s">
        <v>23</v>
      </c>
      <c r="E61" s="9" t="s">
        <v>195</v>
      </c>
      <c r="F61" s="9" t="s">
        <v>25</v>
      </c>
      <c r="G61" s="10" t="s">
        <v>196</v>
      </c>
      <c r="H61" s="12" t="str">
        <f>HYPERLINK("http://rkf.org.ru/upload/documents/vk/PS/PS_perm_lukom_130419.pdf","сводная ведомость")</f>
        <v>сводная ведомость</v>
      </c>
      <c r="I61" s="9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8"/>
    </row>
    <row r="62" spans="1:26" ht="49.5" customHeight="1">
      <c r="A62" s="47">
        <v>43568</v>
      </c>
      <c r="B62" s="48">
        <v>43569</v>
      </c>
      <c r="C62" s="10" t="s">
        <v>22</v>
      </c>
      <c r="D62" s="10" t="s">
        <v>27</v>
      </c>
      <c r="E62" s="15" t="s">
        <v>28</v>
      </c>
      <c r="F62" s="9" t="s">
        <v>29</v>
      </c>
      <c r="G62" s="10" t="s">
        <v>30</v>
      </c>
      <c r="H62" s="12" t="str">
        <f>HYPERLINK("http://rkf.org.ru/upload/documents/vk/PS/PS_perm_parma_130419.pdf","сводная ведомость")</f>
        <v>сводная ведомость</v>
      </c>
      <c r="I62" s="16" t="s">
        <v>159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8"/>
    </row>
    <row r="63" spans="1:26" ht="49.5" customHeight="1">
      <c r="A63" s="47">
        <v>43569</v>
      </c>
      <c r="B63" s="48">
        <v>43569</v>
      </c>
      <c r="C63" s="49" t="s">
        <v>77</v>
      </c>
      <c r="D63" s="10" t="s">
        <v>27</v>
      </c>
      <c r="E63" s="50" t="s">
        <v>197</v>
      </c>
      <c r="F63" s="46" t="s">
        <v>13</v>
      </c>
      <c r="G63" s="49" t="s">
        <v>80</v>
      </c>
      <c r="H63" s="12" t="str">
        <f>HYPERLINK("http://rkf.org.ru/upload/documents/vk/PS/PS_bereznyaki_140419.pdf","сводная ведомость")</f>
        <v>сводная ведомость</v>
      </c>
      <c r="I63" s="16" t="s">
        <v>159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8"/>
    </row>
    <row r="64" spans="1:25" ht="49.5" customHeight="1">
      <c r="A64" s="8">
        <v>43569</v>
      </c>
      <c r="B64" s="8">
        <v>43569</v>
      </c>
      <c r="C64" s="46" t="s">
        <v>198</v>
      </c>
      <c r="D64" s="46" t="s">
        <v>43</v>
      </c>
      <c r="E64" s="46" t="s">
        <v>199</v>
      </c>
      <c r="F64" s="46" t="s">
        <v>29</v>
      </c>
      <c r="G64" s="46" t="s">
        <v>200</v>
      </c>
      <c r="H64" s="12" t="str">
        <f>HYPERLINK("http://rkf.org.ru/upload/documents/vk/PS/PS_rostov-on-don_140419.pdf","сводная ведомость")</f>
        <v>сводная ведомость</v>
      </c>
      <c r="I64" s="1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6" ht="57.75" customHeight="1">
      <c r="A65" s="8">
        <v>43573</v>
      </c>
      <c r="B65" s="51">
        <v>43573</v>
      </c>
      <c r="C65" s="9" t="s">
        <v>201</v>
      </c>
      <c r="D65" s="9" t="s">
        <v>202</v>
      </c>
      <c r="E65" s="15" t="s">
        <v>203</v>
      </c>
      <c r="F65" s="9" t="s">
        <v>29</v>
      </c>
      <c r="G65" s="9" t="s">
        <v>204</v>
      </c>
      <c r="H65" s="12" t="str">
        <f>HYPERLINK("http://rkf.org.ru/upload/documents/vk/PS/PS_tver_180419.pdf","сводная ведомость")</f>
        <v>сводная ведомость</v>
      </c>
      <c r="I65" s="52" t="s">
        <v>59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18"/>
    </row>
    <row r="66" spans="1:25" ht="77.25" customHeight="1">
      <c r="A66" s="8">
        <v>43575</v>
      </c>
      <c r="B66" s="8">
        <v>43575</v>
      </c>
      <c r="C66" s="9" t="s">
        <v>52</v>
      </c>
      <c r="D66" s="9" t="s">
        <v>205</v>
      </c>
      <c r="E66" s="9" t="s">
        <v>206</v>
      </c>
      <c r="F66" s="9" t="s">
        <v>25</v>
      </c>
      <c r="G66" s="9" t="s">
        <v>207</v>
      </c>
      <c r="H66" s="12" t="str">
        <f>HYPERLINK("http://rkf.org.ru/upload/documents/vk/PS/PS_spb_wood_200419.pdf","сводная ведомость")</f>
        <v>сводная ведомость</v>
      </c>
      <c r="I66" s="9" t="s">
        <v>208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6" ht="58.5" customHeight="1">
      <c r="A67" s="8">
        <v>43575</v>
      </c>
      <c r="B67" s="8">
        <v>43575</v>
      </c>
      <c r="C67" s="31" t="s">
        <v>17</v>
      </c>
      <c r="D67" s="32" t="s">
        <v>209</v>
      </c>
      <c r="E67" s="32" t="s">
        <v>173</v>
      </c>
      <c r="F67" s="32" t="s">
        <v>13</v>
      </c>
      <c r="G67" s="32" t="s">
        <v>174</v>
      </c>
      <c r="H67" s="12" t="str">
        <f>HYPERLINK("http://rkf.org.ru/upload/documents/vk/PS/PS_msk_konrad_200419.pdf","сводная ведомость")</f>
        <v>сводная ведомость</v>
      </c>
      <c r="I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18"/>
    </row>
    <row r="68" spans="1:25" ht="140.25" customHeight="1">
      <c r="A68" s="8">
        <v>43575</v>
      </c>
      <c r="B68" s="8">
        <v>43575</v>
      </c>
      <c r="C68" s="9" t="s">
        <v>210</v>
      </c>
      <c r="D68" s="9" t="s">
        <v>211</v>
      </c>
      <c r="E68" s="9" t="s">
        <v>212</v>
      </c>
      <c r="F68" s="9" t="s">
        <v>25</v>
      </c>
      <c r="G68" s="9" t="s">
        <v>213</v>
      </c>
      <c r="H68" s="12" t="str">
        <f>HYPERLINK("http://rkf.org.ru/upload/documents/vk/PS/PS_tambov_200419.pdf","сводная ведомость")</f>
        <v>сводная ведомость</v>
      </c>
      <c r="I68" s="9" t="s">
        <v>214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6" ht="40.5" customHeight="1">
      <c r="A69" s="8">
        <v>43575</v>
      </c>
      <c r="B69" s="8">
        <v>43575</v>
      </c>
      <c r="C69" s="9" t="s">
        <v>22</v>
      </c>
      <c r="D69" s="9" t="s">
        <v>215</v>
      </c>
      <c r="E69" s="9" t="s">
        <v>216</v>
      </c>
      <c r="F69" s="9" t="s">
        <v>13</v>
      </c>
      <c r="G69" s="9" t="s">
        <v>217</v>
      </c>
      <c r="H69" s="12" t="str">
        <f>HYPERLINK("http://rkf.org.ru/upload/documents/vk/PS/PS_perm_200419.pdf","сводная ведомость")</f>
        <v>сводная ведомость</v>
      </c>
      <c r="I69" s="9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18"/>
    </row>
    <row r="70" spans="1:26" ht="42" customHeight="1">
      <c r="A70" s="8">
        <v>43575</v>
      </c>
      <c r="B70" s="8">
        <v>43576</v>
      </c>
      <c r="C70" s="9" t="s">
        <v>218</v>
      </c>
      <c r="D70" s="9" t="s">
        <v>219</v>
      </c>
      <c r="E70" s="9" t="s">
        <v>220</v>
      </c>
      <c r="F70" s="9" t="s">
        <v>99</v>
      </c>
      <c r="G70" s="9" t="s">
        <v>221</v>
      </c>
      <c r="H70" s="12" t="str">
        <f>HYPERLINK("http://rkf.org.ru/upload/documents/vk/PS/PS_belgorod_200419.pdf","сводная ведомость")</f>
        <v>сводная ведомость</v>
      </c>
      <c r="I70" s="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18"/>
    </row>
    <row r="71" spans="1:26" ht="72" customHeight="1">
      <c r="A71" s="8">
        <v>43576</v>
      </c>
      <c r="B71" s="8">
        <v>43576</v>
      </c>
      <c r="C71" s="9" t="s">
        <v>222</v>
      </c>
      <c r="D71" s="9" t="s">
        <v>223</v>
      </c>
      <c r="E71" s="9" t="s">
        <v>224</v>
      </c>
      <c r="F71" s="9" t="s">
        <v>13</v>
      </c>
      <c r="G71" s="9" t="s">
        <v>225</v>
      </c>
      <c r="H71" s="12" t="str">
        <f>HYPERLINK("http://rkf.org.ru/upload/documents/vk/PS/PS_vyborg_210419.pdf","сводная ведомость")</f>
        <v>сводная ведомость</v>
      </c>
      <c r="I71" s="9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18"/>
    </row>
    <row r="72" spans="1:26" ht="72" customHeight="1">
      <c r="A72" s="8">
        <v>43576</v>
      </c>
      <c r="B72" s="8">
        <v>43576</v>
      </c>
      <c r="C72" s="9" t="s">
        <v>52</v>
      </c>
      <c r="D72" s="9" t="s">
        <v>226</v>
      </c>
      <c r="E72" s="9" t="s">
        <v>149</v>
      </c>
      <c r="F72" s="9" t="s">
        <v>13</v>
      </c>
      <c r="G72" s="9" t="s">
        <v>150</v>
      </c>
      <c r="H72" s="12" t="str">
        <f>HYPERLINK("http://rkf.org.ru/upload/documents/vk/PS/PS_spb_210419.pdf","сводная ведомость")</f>
        <v>сводная ведомость</v>
      </c>
      <c r="I72" s="9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18"/>
    </row>
    <row r="73" spans="1:26" ht="45.75" customHeight="1">
      <c r="A73" s="8">
        <v>43576</v>
      </c>
      <c r="B73" s="8">
        <v>43576</v>
      </c>
      <c r="C73" s="9" t="s">
        <v>155</v>
      </c>
      <c r="D73" s="9" t="s">
        <v>227</v>
      </c>
      <c r="E73" s="9" t="s">
        <v>157</v>
      </c>
      <c r="F73" s="9" t="s">
        <v>29</v>
      </c>
      <c r="G73" s="9" t="s">
        <v>158</v>
      </c>
      <c r="H73" s="12" t="str">
        <f>HYPERLINK("http://rkf.org.ru/upload/documents/vk/PS/PS_saratov_210419.pdf","сводная ведомость")</f>
        <v>сводная ведомость</v>
      </c>
      <c r="I73" s="9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18"/>
    </row>
    <row r="74" spans="1:26" ht="54" customHeight="1">
      <c r="A74" s="8">
        <v>43576</v>
      </c>
      <c r="B74" s="8">
        <v>43576</v>
      </c>
      <c r="C74" s="9" t="s">
        <v>228</v>
      </c>
      <c r="D74" s="9" t="s">
        <v>229</v>
      </c>
      <c r="E74" s="9" t="s">
        <v>230</v>
      </c>
      <c r="F74" s="9" t="s">
        <v>99</v>
      </c>
      <c r="G74" s="9" t="s">
        <v>231</v>
      </c>
      <c r="H74" s="12" t="str">
        <f>HYPERLINK("http://rkf.org.ru/upload/documents/vk/PS/PS_sp-verny-drug_21042019.pdf","сводная ведомость")</f>
        <v>сводная ведомость</v>
      </c>
      <c r="I74" s="9" t="s">
        <v>232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18"/>
    </row>
    <row r="75" spans="1:26" ht="45.75" customHeight="1">
      <c r="A75" s="8">
        <v>43581</v>
      </c>
      <c r="B75" s="8">
        <v>43582</v>
      </c>
      <c r="C75" s="9" t="s">
        <v>233</v>
      </c>
      <c r="D75" s="9" t="s">
        <v>234</v>
      </c>
      <c r="E75" s="9" t="s">
        <v>235</v>
      </c>
      <c r="F75" s="9" t="s">
        <v>13</v>
      </c>
      <c r="G75" s="9" t="s">
        <v>236</v>
      </c>
      <c r="H75" s="9"/>
      <c r="I75" s="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18"/>
    </row>
    <row r="76" spans="1:25" ht="53.25" customHeight="1">
      <c r="A76" s="8">
        <v>43582</v>
      </c>
      <c r="B76" s="8">
        <v>43582</v>
      </c>
      <c r="C76" s="9" t="s">
        <v>237</v>
      </c>
      <c r="D76" s="9" t="s">
        <v>238</v>
      </c>
      <c r="E76" s="9" t="s">
        <v>239</v>
      </c>
      <c r="F76" s="9" t="s">
        <v>13</v>
      </c>
      <c r="G76" s="9" t="s">
        <v>240</v>
      </c>
      <c r="H76" s="12" t="str">
        <f>HYPERLINK("http://rkf.org.ru/upload/documents/vk/PS/PS_ivanovo_hund_21042019.pdf","сводная ведомость")</f>
        <v>сводная ведомость</v>
      </c>
      <c r="I76" s="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58.5" customHeight="1">
      <c r="A77" s="8">
        <v>43582</v>
      </c>
      <c r="B77" s="8">
        <v>43582</v>
      </c>
      <c r="C77" s="9" t="s">
        <v>237</v>
      </c>
      <c r="D77" s="10" t="s">
        <v>241</v>
      </c>
      <c r="E77" s="9" t="s">
        <v>242</v>
      </c>
      <c r="F77" s="9" t="s">
        <v>25</v>
      </c>
      <c r="G77" s="9" t="s">
        <v>243</v>
      </c>
      <c r="H77" s="9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50.25" customHeight="1">
      <c r="A78" s="8">
        <v>43582</v>
      </c>
      <c r="B78" s="8">
        <v>43582</v>
      </c>
      <c r="C78" s="9" t="s">
        <v>198</v>
      </c>
      <c r="D78" s="9" t="s">
        <v>244</v>
      </c>
      <c r="E78" s="9" t="s">
        <v>245</v>
      </c>
      <c r="F78" s="9" t="s">
        <v>25</v>
      </c>
      <c r="G78" s="9" t="s">
        <v>246</v>
      </c>
      <c r="H78" s="12" t="str">
        <f>HYPERLINK("http://rkf.org.ru/upload/documents/vk/PS/PS_rostov-on-don_27042019.pdf","сводная ведомость")</f>
        <v>сводная ведомость</v>
      </c>
      <c r="I78" s="9" t="s">
        <v>247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43.5" customHeight="1">
      <c r="A79" s="8">
        <v>43582</v>
      </c>
      <c r="B79" s="8">
        <v>43582</v>
      </c>
      <c r="C79" s="9" t="s">
        <v>248</v>
      </c>
      <c r="D79" s="46" t="s">
        <v>249</v>
      </c>
      <c r="E79" s="46" t="s">
        <v>250</v>
      </c>
      <c r="F79" s="46" t="s">
        <v>29</v>
      </c>
      <c r="G79" s="9" t="s">
        <v>251</v>
      </c>
      <c r="H79" s="12" t="str">
        <f>HYPERLINK("http://rkf.org.ru/upload/documents/vk/PS/PS_taganrog_270419.pdf","сводная ведомость")</f>
        <v>сводная ведомость</v>
      </c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6" ht="43.5" customHeight="1">
      <c r="A80" s="8">
        <v>43583</v>
      </c>
      <c r="B80" s="8">
        <v>43583</v>
      </c>
      <c r="C80" s="53" t="s">
        <v>119</v>
      </c>
      <c r="D80" s="9" t="s">
        <v>252</v>
      </c>
      <c r="E80" s="15" t="s">
        <v>253</v>
      </c>
      <c r="F80" s="9" t="s">
        <v>13</v>
      </c>
      <c r="G80" s="17" t="s">
        <v>254</v>
      </c>
      <c r="H80" s="12" t="str">
        <f>HYPERLINK("http://rkf.org.ru/upload/documents/vk/PS/PS_alians_kirov_28042019.pdf","сводная ведомость")</f>
        <v>сводная ведомость</v>
      </c>
      <c r="I80" s="16" t="s">
        <v>159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18"/>
    </row>
    <row r="81" spans="1:26" ht="43.5" customHeight="1">
      <c r="A81" s="8">
        <v>43589</v>
      </c>
      <c r="B81" s="8">
        <v>43590</v>
      </c>
      <c r="C81" s="9" t="s">
        <v>255</v>
      </c>
      <c r="D81" s="54" t="s">
        <v>256</v>
      </c>
      <c r="E81" s="35" t="s">
        <v>257</v>
      </c>
      <c r="F81" s="42" t="s">
        <v>99</v>
      </c>
      <c r="G81" s="9" t="s">
        <v>258</v>
      </c>
      <c r="H81" s="12" t="str">
        <f>HYPERLINK("http://rkf.org.ru/upload/documents/vk/PS/PS_zoomir-abakan_05052019.pdf","сводная ведомость")</f>
        <v>сводная ведомость</v>
      </c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18"/>
    </row>
    <row r="82" spans="1:25" ht="45.75" customHeight="1">
      <c r="A82" s="8">
        <v>43589</v>
      </c>
      <c r="B82" s="8">
        <v>43589</v>
      </c>
      <c r="C82" s="9" t="s">
        <v>259</v>
      </c>
      <c r="D82" s="9" t="s">
        <v>260</v>
      </c>
      <c r="E82" s="26" t="s">
        <v>261</v>
      </c>
      <c r="F82" s="9" t="s">
        <v>25</v>
      </c>
      <c r="G82" s="9" t="s">
        <v>262</v>
      </c>
      <c r="H82" s="12" t="str">
        <f>HYPERLINK("http://rkf.org.ru/upload/documents/vk/PS/PS_talisman_04052019.pdf","сводная ведомость")</f>
        <v>сводная ведомость</v>
      </c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6" ht="83.25" customHeight="1">
      <c r="A83" s="8">
        <v>43589</v>
      </c>
      <c r="B83" s="8">
        <v>43590</v>
      </c>
      <c r="C83" s="9" t="s">
        <v>105</v>
      </c>
      <c r="D83" s="46" t="s">
        <v>263</v>
      </c>
      <c r="E83" s="55" t="s">
        <v>264</v>
      </c>
      <c r="F83" s="46" t="s">
        <v>29</v>
      </c>
      <c r="G83" s="9" t="s">
        <v>265</v>
      </c>
      <c r="H83" s="12" t="str">
        <f>HYPERLINK("http://rkf.org.ru/upload/documents/vk/PS/PS_krasnoyarsk_04052019.pdf","сводная ведомость")</f>
        <v>сводная ведомость</v>
      </c>
      <c r="I83" s="16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18"/>
    </row>
    <row r="84" spans="1:26" ht="40.5" customHeight="1">
      <c r="A84" s="8">
        <v>43589</v>
      </c>
      <c r="B84" s="8">
        <v>43589</v>
      </c>
      <c r="C84" s="9" t="s">
        <v>22</v>
      </c>
      <c r="D84" s="9" t="s">
        <v>27</v>
      </c>
      <c r="E84" s="9" t="s">
        <v>216</v>
      </c>
      <c r="F84" s="9" t="s">
        <v>13</v>
      </c>
      <c r="G84" s="9" t="s">
        <v>217</v>
      </c>
      <c r="H84" s="12" t="str">
        <f>HYPERLINK("http://rkf.org.ru/upload/documents/vk/PS/PS_perm_04052019.pdf","сводная ведомость")</f>
        <v>сводная ведомость</v>
      </c>
      <c r="I84" s="16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18"/>
    </row>
    <row r="85" spans="1:26" ht="51.75" customHeight="1">
      <c r="A85" s="8">
        <v>43590</v>
      </c>
      <c r="B85" s="8">
        <v>43590</v>
      </c>
      <c r="C85" s="56" t="s">
        <v>96</v>
      </c>
      <c r="D85" s="46" t="s">
        <v>115</v>
      </c>
      <c r="E85" s="49" t="s">
        <v>98</v>
      </c>
      <c r="F85" s="46" t="s">
        <v>99</v>
      </c>
      <c r="G85" s="17" t="s">
        <v>100</v>
      </c>
      <c r="H85" s="12" t="str">
        <f>HYPERLINK("http://rkf.org.ru/upload/documents/vk/PS/PS_angarsk_05052019.pdf","сводная ведомость")</f>
        <v>сводная ведомость</v>
      </c>
      <c r="I85" s="16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18"/>
    </row>
    <row r="86" spans="1:26" ht="51.75" customHeight="1">
      <c r="A86" s="8">
        <v>43590</v>
      </c>
      <c r="B86" s="51">
        <v>43590</v>
      </c>
      <c r="C86" s="9" t="s">
        <v>10</v>
      </c>
      <c r="D86" s="9" t="s">
        <v>266</v>
      </c>
      <c r="E86" s="10" t="s">
        <v>267</v>
      </c>
      <c r="F86" s="9" t="s">
        <v>25</v>
      </c>
      <c r="G86" s="17" t="s">
        <v>268</v>
      </c>
      <c r="H86" s="12" t="str">
        <f>HYPERLINK("http://rkf.org.ru/upload/documents/vk/PS/PS_khabarovsk-HG_05052019.pdf","сводная ведомость")</f>
        <v>сводная ведомость</v>
      </c>
      <c r="I86" s="1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8"/>
    </row>
    <row r="87" spans="1:25" ht="47.25" customHeight="1">
      <c r="A87" s="8">
        <v>43591</v>
      </c>
      <c r="B87" s="8">
        <v>43591</v>
      </c>
      <c r="C87" s="35" t="s">
        <v>269</v>
      </c>
      <c r="D87" s="27" t="s">
        <v>270</v>
      </c>
      <c r="E87" s="57" t="s">
        <v>271</v>
      </c>
      <c r="F87" s="26" t="s">
        <v>29</v>
      </c>
      <c r="G87" s="9" t="s">
        <v>272</v>
      </c>
      <c r="H87" s="12" t="str">
        <f>HYPERLINK("http://rkf.org.ru/upload/documents/vk/PS/PS_spb_favorit_06052019.pdf","сводная ведомость")</f>
        <v>сводная ведомость</v>
      </c>
      <c r="I87" s="10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60" customHeight="1">
      <c r="A88" s="8">
        <v>43594</v>
      </c>
      <c r="B88" s="8">
        <v>43594</v>
      </c>
      <c r="C88" s="27" t="s">
        <v>273</v>
      </c>
      <c r="D88" s="46" t="s">
        <v>274</v>
      </c>
      <c r="E88" s="58" t="s">
        <v>275</v>
      </c>
      <c r="F88" s="58" t="s">
        <v>29</v>
      </c>
      <c r="G88" s="26" t="s">
        <v>276</v>
      </c>
      <c r="H88" s="10"/>
      <c r="I88" s="10" t="s">
        <v>277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70.25" customHeight="1">
      <c r="A89" s="8">
        <v>43596</v>
      </c>
      <c r="B89" s="51">
        <v>43596</v>
      </c>
      <c r="C89" s="9" t="s">
        <v>17</v>
      </c>
      <c r="D89" s="17" t="s">
        <v>278</v>
      </c>
      <c r="E89" s="15" t="s">
        <v>64</v>
      </c>
      <c r="F89" s="9" t="s">
        <v>29</v>
      </c>
      <c r="G89" s="10" t="s">
        <v>65</v>
      </c>
      <c r="H89" s="12" t="str">
        <f>HYPERLINK("http://rkf.org.ru/upload/documents/vk/PS/PS_msk_bitza_11052019.pdf","сводная ведомость")</f>
        <v>сводная ведомость</v>
      </c>
      <c r="I89" s="16" t="s">
        <v>59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6" ht="60.75" customHeight="1">
      <c r="A90" s="21">
        <v>43596</v>
      </c>
      <c r="B90" s="21">
        <v>43597</v>
      </c>
      <c r="C90" s="27" t="s">
        <v>279</v>
      </c>
      <c r="D90" s="46" t="s">
        <v>280</v>
      </c>
      <c r="E90" s="10" t="s">
        <v>281</v>
      </c>
      <c r="F90" s="9" t="s">
        <v>99</v>
      </c>
      <c r="G90" s="10" t="s">
        <v>282</v>
      </c>
      <c r="H90" s="59"/>
      <c r="I90" s="16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18"/>
    </row>
    <row r="91" spans="1:26" ht="60.75" customHeight="1">
      <c r="A91" s="8">
        <v>43596</v>
      </c>
      <c r="B91" s="8">
        <v>43597</v>
      </c>
      <c r="C91" s="17" t="s">
        <v>218</v>
      </c>
      <c r="D91" s="9" t="s">
        <v>283</v>
      </c>
      <c r="E91" s="9" t="s">
        <v>220</v>
      </c>
      <c r="F91" s="9" t="s">
        <v>99</v>
      </c>
      <c r="G91" s="9" t="s">
        <v>221</v>
      </c>
      <c r="H91" s="9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18"/>
    </row>
    <row r="92" spans="1:26" ht="60.75" customHeight="1">
      <c r="A92" s="60">
        <v>43596</v>
      </c>
      <c r="B92" s="34">
        <v>43596</v>
      </c>
      <c r="C92" s="35" t="s">
        <v>284</v>
      </c>
      <c r="D92" s="26" t="s">
        <v>285</v>
      </c>
      <c r="E92" s="49" t="s">
        <v>286</v>
      </c>
      <c r="F92" s="46" t="s">
        <v>25</v>
      </c>
      <c r="G92" s="49" t="s">
        <v>287</v>
      </c>
      <c r="H92" s="59"/>
      <c r="I92" s="16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18"/>
    </row>
    <row r="93" spans="1:26" ht="60.75" customHeight="1">
      <c r="A93" s="61">
        <v>43597</v>
      </c>
      <c r="B93" s="21">
        <v>43597</v>
      </c>
      <c r="C93" s="46" t="s">
        <v>284</v>
      </c>
      <c r="D93" s="58" t="s">
        <v>288</v>
      </c>
      <c r="E93" s="49" t="s">
        <v>286</v>
      </c>
      <c r="F93" s="46" t="s">
        <v>25</v>
      </c>
      <c r="G93" s="49" t="s">
        <v>289</v>
      </c>
      <c r="H93" s="59"/>
      <c r="I93" s="16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18"/>
    </row>
    <row r="94" spans="1:26" ht="60.75" customHeight="1">
      <c r="A94" s="8">
        <v>43597</v>
      </c>
      <c r="B94" s="8">
        <v>43597</v>
      </c>
      <c r="C94" s="9" t="s">
        <v>22</v>
      </c>
      <c r="D94" s="9" t="s">
        <v>290</v>
      </c>
      <c r="E94" s="10" t="s">
        <v>89</v>
      </c>
      <c r="F94" s="9" t="s">
        <v>25</v>
      </c>
      <c r="G94" s="9" t="s">
        <v>90</v>
      </c>
      <c r="H94" s="59"/>
      <c r="I94" s="16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18"/>
    </row>
    <row r="95" spans="1:25" ht="59.25" customHeight="1">
      <c r="A95" s="34">
        <v>43601</v>
      </c>
      <c r="B95" s="24">
        <v>43601</v>
      </c>
      <c r="C95" s="27" t="s">
        <v>291</v>
      </c>
      <c r="D95" s="57" t="s">
        <v>292</v>
      </c>
      <c r="E95" s="57" t="s">
        <v>293</v>
      </c>
      <c r="F95" s="46" t="s">
        <v>25</v>
      </c>
      <c r="G95" s="49" t="s">
        <v>294</v>
      </c>
      <c r="H95" s="59"/>
      <c r="I95" s="10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6" ht="59.25" customHeight="1">
      <c r="A96" s="21">
        <v>43602</v>
      </c>
      <c r="B96" s="21">
        <v>43603</v>
      </c>
      <c r="C96" s="46" t="s">
        <v>255</v>
      </c>
      <c r="D96" s="56" t="s">
        <v>295</v>
      </c>
      <c r="E96" s="46" t="s">
        <v>257</v>
      </c>
      <c r="F96" s="58" t="s">
        <v>99</v>
      </c>
      <c r="G96" s="46" t="s">
        <v>258</v>
      </c>
      <c r="H96" s="46"/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18"/>
    </row>
    <row r="97" spans="1:26" ht="59.25" customHeight="1">
      <c r="A97" s="8">
        <v>43602</v>
      </c>
      <c r="B97" s="8">
        <v>43602</v>
      </c>
      <c r="C97" s="9" t="s">
        <v>296</v>
      </c>
      <c r="D97" s="9" t="s">
        <v>297</v>
      </c>
      <c r="E97" s="9" t="s">
        <v>298</v>
      </c>
      <c r="F97" s="9" t="s">
        <v>99</v>
      </c>
      <c r="G97" s="9" t="s">
        <v>299</v>
      </c>
      <c r="H97" s="9"/>
      <c r="I97" s="1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18"/>
    </row>
    <row r="98" spans="1:26" ht="59.25" customHeight="1">
      <c r="A98" s="60">
        <v>43603</v>
      </c>
      <c r="B98" s="34">
        <v>43604</v>
      </c>
      <c r="C98" s="35" t="s">
        <v>164</v>
      </c>
      <c r="D98" s="35" t="s">
        <v>165</v>
      </c>
      <c r="E98" s="35" t="s">
        <v>300</v>
      </c>
      <c r="F98" s="35" t="s">
        <v>29</v>
      </c>
      <c r="G98" s="37" t="s">
        <v>301</v>
      </c>
      <c r="H98" s="59"/>
      <c r="I98" s="10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18"/>
    </row>
    <row r="99" spans="1:25" ht="50.25" customHeight="1">
      <c r="A99" s="8">
        <v>43605</v>
      </c>
      <c r="B99" s="8">
        <v>43605</v>
      </c>
      <c r="C99" s="27" t="s">
        <v>52</v>
      </c>
      <c r="D99" s="62" t="s">
        <v>302</v>
      </c>
      <c r="E99" s="57" t="s">
        <v>303</v>
      </c>
      <c r="F99" s="26" t="s">
        <v>29</v>
      </c>
      <c r="G99" s="63" t="s">
        <v>304</v>
      </c>
      <c r="H99" s="59"/>
      <c r="I99" s="10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6" ht="50.25" customHeight="1">
      <c r="A100" s="21">
        <v>43606</v>
      </c>
      <c r="B100" s="61">
        <v>43606</v>
      </c>
      <c r="C100" s="46" t="s">
        <v>305</v>
      </c>
      <c r="D100" s="46" t="s">
        <v>306</v>
      </c>
      <c r="E100" s="46" t="s">
        <v>307</v>
      </c>
      <c r="F100" s="46" t="s">
        <v>25</v>
      </c>
      <c r="G100" s="49" t="s">
        <v>308</v>
      </c>
      <c r="H100" s="63"/>
      <c r="I100" s="4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18"/>
    </row>
    <row r="101" spans="1:26" ht="53.25" customHeight="1">
      <c r="A101" s="8">
        <v>43609</v>
      </c>
      <c r="B101" s="8">
        <v>43610</v>
      </c>
      <c r="C101" s="9" t="s">
        <v>151</v>
      </c>
      <c r="D101" s="9" t="s">
        <v>309</v>
      </c>
      <c r="E101" s="15" t="s">
        <v>310</v>
      </c>
      <c r="F101" s="9" t="s">
        <v>29</v>
      </c>
      <c r="G101" s="10" t="s">
        <v>311</v>
      </c>
      <c r="H101" s="10"/>
      <c r="I101" s="16" t="s">
        <v>59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18"/>
    </row>
    <row r="102" spans="1:26" ht="42" customHeight="1">
      <c r="A102" s="34">
        <v>43610</v>
      </c>
      <c r="B102" s="34">
        <v>43610</v>
      </c>
      <c r="C102" s="57" t="s">
        <v>259</v>
      </c>
      <c r="D102" s="27" t="s">
        <v>312</v>
      </c>
      <c r="E102" s="57" t="s">
        <v>261</v>
      </c>
      <c r="F102" s="26" t="s">
        <v>25</v>
      </c>
      <c r="G102" s="26" t="s">
        <v>262</v>
      </c>
      <c r="H102" s="35"/>
      <c r="I102" s="35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18"/>
    </row>
    <row r="103" spans="1:26" ht="59.25" customHeight="1">
      <c r="A103" s="8">
        <v>43610</v>
      </c>
      <c r="B103" s="8">
        <v>43610</v>
      </c>
      <c r="C103" s="9" t="s">
        <v>313</v>
      </c>
      <c r="D103" s="9" t="s">
        <v>141</v>
      </c>
      <c r="E103" s="9" t="s">
        <v>314</v>
      </c>
      <c r="F103" s="9" t="s">
        <v>25</v>
      </c>
      <c r="G103" s="9" t="s">
        <v>315</v>
      </c>
      <c r="H103" s="58"/>
      <c r="I103" s="46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18"/>
    </row>
    <row r="104" spans="1:26" ht="59.25" customHeight="1">
      <c r="A104" s="8">
        <v>43610</v>
      </c>
      <c r="B104" s="8">
        <v>43610</v>
      </c>
      <c r="C104" s="9" t="s">
        <v>22</v>
      </c>
      <c r="D104" s="9" t="s">
        <v>27</v>
      </c>
      <c r="E104" s="9" t="s">
        <v>216</v>
      </c>
      <c r="F104" s="9" t="s">
        <v>13</v>
      </c>
      <c r="G104" s="9" t="s">
        <v>217</v>
      </c>
      <c r="H104" s="10"/>
      <c r="I104" s="16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18"/>
    </row>
    <row r="105" spans="1:26" ht="59.25" customHeight="1">
      <c r="A105" s="8">
        <v>43610</v>
      </c>
      <c r="B105" s="61">
        <v>43611</v>
      </c>
      <c r="C105" s="46" t="s">
        <v>316</v>
      </c>
      <c r="D105" s="46" t="s">
        <v>317</v>
      </c>
      <c r="E105" s="46" t="s">
        <v>318</v>
      </c>
      <c r="F105" s="46" t="s">
        <v>99</v>
      </c>
      <c r="G105" s="46" t="s">
        <v>319</v>
      </c>
      <c r="H105" s="9"/>
      <c r="I105" s="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18"/>
    </row>
    <row r="106" spans="1:26" ht="59.25" customHeight="1">
      <c r="A106" s="51">
        <v>43611</v>
      </c>
      <c r="B106" s="8">
        <v>43611</v>
      </c>
      <c r="C106" s="46" t="s">
        <v>105</v>
      </c>
      <c r="D106" s="46" t="s">
        <v>320</v>
      </c>
      <c r="E106" s="46" t="s">
        <v>321</v>
      </c>
      <c r="F106" s="46" t="s">
        <v>13</v>
      </c>
      <c r="G106" s="46" t="s">
        <v>322</v>
      </c>
      <c r="H106" s="9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18"/>
    </row>
    <row r="107" spans="1:26" ht="59.25" customHeight="1">
      <c r="A107" s="51">
        <v>43611</v>
      </c>
      <c r="B107" s="8">
        <v>43611</v>
      </c>
      <c r="C107" s="9" t="s">
        <v>323</v>
      </c>
      <c r="D107" s="9" t="s">
        <v>141</v>
      </c>
      <c r="E107" s="9" t="s">
        <v>324</v>
      </c>
      <c r="F107" s="9" t="s">
        <v>13</v>
      </c>
      <c r="G107" s="9" t="s">
        <v>325</v>
      </c>
      <c r="H107" s="35"/>
      <c r="I107" s="4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18"/>
    </row>
    <row r="108" spans="1:26" ht="59.25" customHeight="1">
      <c r="A108" s="51">
        <v>43611</v>
      </c>
      <c r="B108" s="8">
        <v>43611</v>
      </c>
      <c r="C108" s="35" t="s">
        <v>326</v>
      </c>
      <c r="D108" s="35" t="s">
        <v>327</v>
      </c>
      <c r="E108" s="64" t="s">
        <v>328</v>
      </c>
      <c r="F108" s="35" t="s">
        <v>29</v>
      </c>
      <c r="G108" s="10" t="s">
        <v>329</v>
      </c>
      <c r="H108" s="59"/>
      <c r="I108" s="16" t="s">
        <v>159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18"/>
    </row>
    <row r="109" spans="1:26" ht="45" customHeight="1">
      <c r="A109" s="8">
        <v>43611</v>
      </c>
      <c r="B109" s="8">
        <v>43611</v>
      </c>
      <c r="C109" s="9" t="s">
        <v>22</v>
      </c>
      <c r="D109" s="9" t="s">
        <v>215</v>
      </c>
      <c r="E109" s="9" t="s">
        <v>216</v>
      </c>
      <c r="F109" s="9" t="s">
        <v>13</v>
      </c>
      <c r="G109" s="9" t="s">
        <v>217</v>
      </c>
      <c r="H109" s="10"/>
      <c r="I109" s="16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8"/>
    </row>
    <row r="110" spans="1:26" ht="45" customHeight="1">
      <c r="A110" s="21">
        <v>43617</v>
      </c>
      <c r="B110" s="21">
        <v>43618</v>
      </c>
      <c r="C110" s="58" t="s">
        <v>218</v>
      </c>
      <c r="D110" s="46" t="s">
        <v>330</v>
      </c>
      <c r="E110" s="46" t="s">
        <v>220</v>
      </c>
      <c r="F110" s="46" t="s">
        <v>99</v>
      </c>
      <c r="G110" s="46" t="s">
        <v>221</v>
      </c>
      <c r="H110" s="46"/>
      <c r="I110" s="46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8"/>
    </row>
    <row r="111" spans="1:26" ht="62.25" customHeight="1">
      <c r="A111" s="8">
        <v>43617</v>
      </c>
      <c r="B111" s="8">
        <v>43618</v>
      </c>
      <c r="C111" s="9" t="s">
        <v>331</v>
      </c>
      <c r="D111" s="9" t="s">
        <v>332</v>
      </c>
      <c r="E111" s="9" t="s">
        <v>333</v>
      </c>
      <c r="F111" s="9" t="s">
        <v>25</v>
      </c>
      <c r="G111" s="9" t="s">
        <v>334</v>
      </c>
      <c r="H111" s="9"/>
      <c r="I111" s="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18"/>
    </row>
    <row r="112" spans="1:26" ht="44.25" customHeight="1">
      <c r="A112" s="24">
        <v>43617</v>
      </c>
      <c r="B112" s="24">
        <v>43617</v>
      </c>
      <c r="C112" s="27" t="s">
        <v>210</v>
      </c>
      <c r="D112" s="57" t="s">
        <v>335</v>
      </c>
      <c r="E112" s="26" t="s">
        <v>336</v>
      </c>
      <c r="F112" s="26" t="s">
        <v>25</v>
      </c>
      <c r="G112" s="26" t="s">
        <v>337</v>
      </c>
      <c r="H112" s="65"/>
      <c r="I112" s="3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8"/>
    </row>
    <row r="113" spans="1:26" ht="47.25" customHeight="1">
      <c r="A113" s="8">
        <v>43619</v>
      </c>
      <c r="B113" s="8">
        <v>43620</v>
      </c>
      <c r="C113" s="9" t="s">
        <v>73</v>
      </c>
      <c r="D113" s="9" t="s">
        <v>338</v>
      </c>
      <c r="E113" s="10" t="s">
        <v>281</v>
      </c>
      <c r="F113" s="9" t="s">
        <v>99</v>
      </c>
      <c r="G113" s="10" t="s">
        <v>282</v>
      </c>
      <c r="H113" s="10"/>
      <c r="I113" s="5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18"/>
    </row>
    <row r="114" spans="1:26" ht="63" customHeight="1">
      <c r="A114" s="8">
        <v>43623</v>
      </c>
      <c r="B114" s="8">
        <v>43623</v>
      </c>
      <c r="C114" s="9" t="s">
        <v>339</v>
      </c>
      <c r="D114" s="9" t="s">
        <v>340</v>
      </c>
      <c r="E114" s="50" t="s">
        <v>341</v>
      </c>
      <c r="F114" s="46" t="s">
        <v>13</v>
      </c>
      <c r="G114" s="49" t="s">
        <v>342</v>
      </c>
      <c r="H114" s="49"/>
      <c r="I114" s="16" t="s">
        <v>159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18"/>
    </row>
    <row r="115" spans="1:26" ht="63" customHeight="1">
      <c r="A115" s="8">
        <v>43624</v>
      </c>
      <c r="B115" s="8">
        <v>43625</v>
      </c>
      <c r="C115" s="9" t="s">
        <v>339</v>
      </c>
      <c r="D115" s="9" t="s">
        <v>340</v>
      </c>
      <c r="E115" s="10" t="s">
        <v>343</v>
      </c>
      <c r="F115" s="9" t="s">
        <v>25</v>
      </c>
      <c r="G115" s="10" t="s">
        <v>344</v>
      </c>
      <c r="H115" s="10"/>
      <c r="I115" s="16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18"/>
    </row>
    <row r="116" spans="1:26" ht="47.25" customHeight="1">
      <c r="A116" s="24">
        <v>43624</v>
      </c>
      <c r="B116" s="24">
        <v>43624</v>
      </c>
      <c r="C116" s="57" t="s">
        <v>345</v>
      </c>
      <c r="D116" s="57" t="s">
        <v>346</v>
      </c>
      <c r="E116" s="65" t="s">
        <v>347</v>
      </c>
      <c r="F116" s="57" t="s">
        <v>13</v>
      </c>
      <c r="G116" s="65" t="s">
        <v>348</v>
      </c>
      <c r="H116" s="63"/>
      <c r="I116" s="66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18"/>
    </row>
    <row r="117" spans="1:26" ht="57.75" customHeight="1">
      <c r="A117" s="8">
        <v>43624</v>
      </c>
      <c r="B117" s="8">
        <v>43625</v>
      </c>
      <c r="C117" s="9" t="s">
        <v>349</v>
      </c>
      <c r="D117" s="9" t="s">
        <v>350</v>
      </c>
      <c r="E117" s="10" t="s">
        <v>351</v>
      </c>
      <c r="F117" s="9" t="s">
        <v>13</v>
      </c>
      <c r="G117" s="10" t="s">
        <v>352</v>
      </c>
      <c r="H117" s="10"/>
      <c r="I117" s="16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18"/>
    </row>
    <row r="118" spans="1:26" ht="59.25" customHeight="1">
      <c r="A118" s="8">
        <v>43624</v>
      </c>
      <c r="B118" s="8">
        <v>43625</v>
      </c>
      <c r="C118" s="9" t="s">
        <v>353</v>
      </c>
      <c r="D118" s="9" t="s">
        <v>354</v>
      </c>
      <c r="E118" s="9" t="s">
        <v>355</v>
      </c>
      <c r="F118" s="9" t="s">
        <v>13</v>
      </c>
      <c r="G118" s="9" t="s">
        <v>356</v>
      </c>
      <c r="H118" s="10"/>
      <c r="I118" s="5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18"/>
    </row>
    <row r="119" spans="1:26" ht="57.75" customHeight="1">
      <c r="A119" s="8">
        <v>43624</v>
      </c>
      <c r="B119" s="8">
        <v>43625</v>
      </c>
      <c r="C119" s="9" t="s">
        <v>17</v>
      </c>
      <c r="D119" s="9" t="s">
        <v>357</v>
      </c>
      <c r="E119" s="15" t="s">
        <v>358</v>
      </c>
      <c r="F119" s="9" t="s">
        <v>29</v>
      </c>
      <c r="G119" s="10" t="s">
        <v>359</v>
      </c>
      <c r="H119" s="10"/>
      <c r="I119" s="16" t="s">
        <v>159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18"/>
    </row>
    <row r="120" spans="1:26" ht="57.75" customHeight="1">
      <c r="A120" s="8">
        <v>43624</v>
      </c>
      <c r="B120" s="8">
        <v>43625</v>
      </c>
      <c r="C120" s="9" t="s">
        <v>17</v>
      </c>
      <c r="D120" s="9" t="s">
        <v>357</v>
      </c>
      <c r="E120" s="15" t="s">
        <v>360</v>
      </c>
      <c r="F120" s="9" t="s">
        <v>25</v>
      </c>
      <c r="G120" s="10" t="s">
        <v>361</v>
      </c>
      <c r="H120" s="10"/>
      <c r="I120" s="16" t="s">
        <v>159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18"/>
    </row>
    <row r="121" spans="1:26" ht="59.25" customHeight="1">
      <c r="A121" s="8">
        <v>43624</v>
      </c>
      <c r="B121" s="8">
        <v>43624</v>
      </c>
      <c r="C121" s="9" t="s">
        <v>362</v>
      </c>
      <c r="D121" s="9" t="s">
        <v>363</v>
      </c>
      <c r="E121" s="9" t="s">
        <v>275</v>
      </c>
      <c r="F121" s="9" t="s">
        <v>29</v>
      </c>
      <c r="G121" s="9" t="s">
        <v>276</v>
      </c>
      <c r="H121" s="10"/>
      <c r="I121" s="10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18"/>
    </row>
    <row r="122" spans="1:26" ht="59.25" customHeight="1">
      <c r="A122" s="8">
        <v>43624</v>
      </c>
      <c r="B122" s="8">
        <v>43624</v>
      </c>
      <c r="C122" s="9" t="s">
        <v>364</v>
      </c>
      <c r="D122" s="9" t="s">
        <v>172</v>
      </c>
      <c r="E122" s="9" t="s">
        <v>365</v>
      </c>
      <c r="F122" s="9" t="s">
        <v>29</v>
      </c>
      <c r="G122" s="9" t="s">
        <v>366</v>
      </c>
      <c r="H122" s="10"/>
      <c r="I122" s="10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18"/>
    </row>
    <row r="123" spans="1:26" ht="59.25" customHeight="1">
      <c r="A123" s="8">
        <v>43624</v>
      </c>
      <c r="B123" s="8">
        <v>43624</v>
      </c>
      <c r="C123" s="35" t="s">
        <v>269</v>
      </c>
      <c r="D123" s="35" t="s">
        <v>367</v>
      </c>
      <c r="E123" s="35" t="s">
        <v>368</v>
      </c>
      <c r="F123" s="35" t="s">
        <v>25</v>
      </c>
      <c r="G123" s="9" t="s">
        <v>369</v>
      </c>
      <c r="H123" s="10"/>
      <c r="I123" s="10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18"/>
    </row>
    <row r="124" spans="1:26" ht="59.25" customHeight="1">
      <c r="A124" s="8">
        <v>43624</v>
      </c>
      <c r="B124" s="8">
        <v>43625</v>
      </c>
      <c r="C124" s="35" t="s">
        <v>370</v>
      </c>
      <c r="D124" s="35" t="s">
        <v>371</v>
      </c>
      <c r="E124" s="35" t="s">
        <v>372</v>
      </c>
      <c r="F124" s="35" t="s">
        <v>25</v>
      </c>
      <c r="G124" s="9" t="s">
        <v>373</v>
      </c>
      <c r="H124" s="10"/>
      <c r="I124" s="10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18"/>
    </row>
    <row r="125" spans="1:26" ht="74.25" customHeight="1">
      <c r="A125" s="8">
        <v>43624</v>
      </c>
      <c r="B125" s="8">
        <v>43625</v>
      </c>
      <c r="C125" s="9" t="s">
        <v>374</v>
      </c>
      <c r="D125" s="9" t="s">
        <v>375</v>
      </c>
      <c r="E125" s="9" t="s">
        <v>376</v>
      </c>
      <c r="F125" s="9" t="s">
        <v>99</v>
      </c>
      <c r="G125" s="9" t="s">
        <v>377</v>
      </c>
      <c r="H125" s="9"/>
      <c r="I125" s="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18"/>
    </row>
    <row r="126" spans="1:26" ht="78.75" customHeight="1">
      <c r="A126" s="8">
        <v>43628</v>
      </c>
      <c r="B126" s="8">
        <v>43628</v>
      </c>
      <c r="C126" s="9" t="s">
        <v>188</v>
      </c>
      <c r="D126" s="9" t="s">
        <v>378</v>
      </c>
      <c r="E126" s="15" t="s">
        <v>379</v>
      </c>
      <c r="F126" s="35" t="s">
        <v>25</v>
      </c>
      <c r="G126" s="46" t="s">
        <v>380</v>
      </c>
      <c r="H126" s="49"/>
      <c r="I126" s="16" t="s">
        <v>59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18"/>
    </row>
    <row r="127" spans="1:26" ht="59.25" customHeight="1">
      <c r="A127" s="8">
        <v>43628</v>
      </c>
      <c r="B127" s="21">
        <v>43628</v>
      </c>
      <c r="C127" s="46" t="s">
        <v>52</v>
      </c>
      <c r="D127" s="46" t="s">
        <v>381</v>
      </c>
      <c r="E127" s="57" t="s">
        <v>382</v>
      </c>
      <c r="F127" s="57" t="s">
        <v>13</v>
      </c>
      <c r="G127" s="46" t="s">
        <v>383</v>
      </c>
      <c r="H127" s="49"/>
      <c r="I127" s="10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18"/>
    </row>
    <row r="128" spans="1:26" ht="59.25" customHeight="1">
      <c r="A128" s="60">
        <v>43631</v>
      </c>
      <c r="B128" s="8">
        <v>43631</v>
      </c>
      <c r="C128" s="10" t="s">
        <v>77</v>
      </c>
      <c r="D128" s="10" t="s">
        <v>23</v>
      </c>
      <c r="E128" s="9" t="s">
        <v>197</v>
      </c>
      <c r="F128" s="9" t="s">
        <v>13</v>
      </c>
      <c r="G128" s="10" t="s">
        <v>80</v>
      </c>
      <c r="H128" s="10"/>
      <c r="I128" s="5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18"/>
    </row>
    <row r="129" spans="1:26" ht="59.25" customHeight="1">
      <c r="A129" s="34">
        <v>43631</v>
      </c>
      <c r="B129" s="34">
        <v>43632</v>
      </c>
      <c r="C129" s="57" t="s">
        <v>384</v>
      </c>
      <c r="D129" s="35" t="s">
        <v>385</v>
      </c>
      <c r="E129" s="57" t="s">
        <v>386</v>
      </c>
      <c r="F129" s="57" t="s">
        <v>25</v>
      </c>
      <c r="G129" s="57" t="s">
        <v>387</v>
      </c>
      <c r="H129" s="59"/>
      <c r="I129" s="3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18"/>
    </row>
    <row r="130" spans="1:26" ht="59.25" customHeight="1">
      <c r="A130" s="34">
        <v>43631</v>
      </c>
      <c r="B130" s="34">
        <v>43632</v>
      </c>
      <c r="C130" s="49" t="s">
        <v>388</v>
      </c>
      <c r="D130" s="10" t="s">
        <v>389</v>
      </c>
      <c r="E130" s="46" t="s">
        <v>390</v>
      </c>
      <c r="F130" s="46" t="s">
        <v>29</v>
      </c>
      <c r="G130" s="49" t="s">
        <v>391</v>
      </c>
      <c r="H130" s="63"/>
      <c r="I130" s="3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18"/>
    </row>
    <row r="131" spans="1:26" ht="59.25" customHeight="1">
      <c r="A131" s="34">
        <v>43631</v>
      </c>
      <c r="B131" s="34">
        <v>43632</v>
      </c>
      <c r="C131" s="49" t="s">
        <v>392</v>
      </c>
      <c r="D131" s="49" t="s">
        <v>393</v>
      </c>
      <c r="E131" s="50" t="s">
        <v>394</v>
      </c>
      <c r="F131" s="46" t="s">
        <v>29</v>
      </c>
      <c r="G131" s="67" t="s">
        <v>395</v>
      </c>
      <c r="H131" s="10"/>
      <c r="I131" s="16" t="s">
        <v>159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18"/>
    </row>
    <row r="132" spans="1:26" ht="59.25" customHeight="1">
      <c r="A132" s="24">
        <v>43631</v>
      </c>
      <c r="B132" s="24">
        <v>43631</v>
      </c>
      <c r="C132" s="46" t="s">
        <v>201</v>
      </c>
      <c r="D132" s="46" t="s">
        <v>396</v>
      </c>
      <c r="E132" s="50" t="s">
        <v>397</v>
      </c>
      <c r="F132" s="46" t="s">
        <v>25</v>
      </c>
      <c r="G132" s="46" t="s">
        <v>398</v>
      </c>
      <c r="H132" s="63"/>
      <c r="I132" s="16" t="s">
        <v>59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18"/>
    </row>
    <row r="133" spans="1:26" ht="47.25" customHeight="1">
      <c r="A133" s="8">
        <v>43631</v>
      </c>
      <c r="B133" s="8">
        <v>43632</v>
      </c>
      <c r="C133" s="9" t="s">
        <v>10</v>
      </c>
      <c r="D133" s="9" t="s">
        <v>399</v>
      </c>
      <c r="E133" s="15" t="s">
        <v>12</v>
      </c>
      <c r="F133" s="10" t="s">
        <v>13</v>
      </c>
      <c r="G133" s="9" t="s">
        <v>14</v>
      </c>
      <c r="H133" s="9"/>
      <c r="I133" s="68" t="s">
        <v>59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18"/>
    </row>
    <row r="134" spans="1:26" ht="57" customHeight="1">
      <c r="A134" s="8">
        <v>43632</v>
      </c>
      <c r="B134" s="8">
        <v>43632</v>
      </c>
      <c r="C134" s="9" t="s">
        <v>400</v>
      </c>
      <c r="D134" s="9" t="s">
        <v>401</v>
      </c>
      <c r="E134" s="15" t="s">
        <v>402</v>
      </c>
      <c r="F134" s="10" t="s">
        <v>99</v>
      </c>
      <c r="G134" s="9" t="s">
        <v>403</v>
      </c>
      <c r="H134" s="9"/>
      <c r="I134" s="16" t="s">
        <v>159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18"/>
    </row>
    <row r="135" spans="1:26" ht="63.75" customHeight="1">
      <c r="A135" s="34">
        <v>43632</v>
      </c>
      <c r="B135" s="34">
        <v>43632</v>
      </c>
      <c r="C135" s="35" t="s">
        <v>404</v>
      </c>
      <c r="D135" s="35" t="s">
        <v>405</v>
      </c>
      <c r="E135" s="37" t="s">
        <v>406</v>
      </c>
      <c r="F135" s="37" t="s">
        <v>13</v>
      </c>
      <c r="G135" s="35" t="s">
        <v>407</v>
      </c>
      <c r="H135" s="35"/>
      <c r="I135" s="16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18"/>
    </row>
    <row r="136" spans="1:26" ht="141.75" customHeight="1">
      <c r="A136" s="34">
        <v>43632</v>
      </c>
      <c r="B136" s="24">
        <v>43632</v>
      </c>
      <c r="C136" s="62" t="s">
        <v>17</v>
      </c>
      <c r="D136" s="57" t="s">
        <v>408</v>
      </c>
      <c r="E136" s="69" t="s">
        <v>409</v>
      </c>
      <c r="F136" s="65" t="s">
        <v>25</v>
      </c>
      <c r="G136" s="57" t="s">
        <v>410</v>
      </c>
      <c r="H136" s="26"/>
      <c r="I136" s="70" t="s">
        <v>59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18"/>
    </row>
    <row r="137" spans="1:26" ht="47.25" customHeight="1">
      <c r="A137" s="8">
        <v>43638</v>
      </c>
      <c r="B137" s="8">
        <v>43639</v>
      </c>
      <c r="C137" s="9" t="s">
        <v>255</v>
      </c>
      <c r="D137" s="53" t="s">
        <v>411</v>
      </c>
      <c r="E137" s="9" t="s">
        <v>257</v>
      </c>
      <c r="F137" s="17" t="s">
        <v>99</v>
      </c>
      <c r="G137" s="9" t="s">
        <v>258</v>
      </c>
      <c r="H137" s="9"/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18"/>
    </row>
    <row r="138" spans="1:26" ht="87.75" customHeight="1">
      <c r="A138" s="61">
        <v>43638</v>
      </c>
      <c r="B138" s="21">
        <v>43638</v>
      </c>
      <c r="C138" s="46" t="s">
        <v>48</v>
      </c>
      <c r="D138" s="46" t="s">
        <v>115</v>
      </c>
      <c r="E138" s="49" t="s">
        <v>412</v>
      </c>
      <c r="F138" s="49" t="s">
        <v>29</v>
      </c>
      <c r="G138" s="46" t="s">
        <v>413</v>
      </c>
      <c r="H138" s="46"/>
      <c r="I138" s="6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8"/>
    </row>
    <row r="139" spans="1:9" ht="111" customHeight="1">
      <c r="A139" s="8">
        <v>43638</v>
      </c>
      <c r="B139" s="8">
        <v>43638</v>
      </c>
      <c r="C139" s="9" t="s">
        <v>17</v>
      </c>
      <c r="D139" s="9" t="s">
        <v>414</v>
      </c>
      <c r="E139" s="10" t="s">
        <v>415</v>
      </c>
      <c r="F139" s="10" t="s">
        <v>13</v>
      </c>
      <c r="G139" s="9" t="s">
        <v>416</v>
      </c>
      <c r="H139" s="9"/>
      <c r="I139" s="10" t="s">
        <v>417</v>
      </c>
    </row>
    <row r="140" spans="1:26" ht="81" customHeight="1">
      <c r="A140" s="8">
        <v>43638</v>
      </c>
      <c r="B140" s="8">
        <v>43638</v>
      </c>
      <c r="C140" s="9" t="s">
        <v>269</v>
      </c>
      <c r="D140" s="9" t="s">
        <v>418</v>
      </c>
      <c r="E140" s="10" t="s">
        <v>419</v>
      </c>
      <c r="F140" s="10" t="s">
        <v>99</v>
      </c>
      <c r="G140" s="46" t="s">
        <v>420</v>
      </c>
      <c r="H140" s="9"/>
      <c r="I140" s="1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69" customHeight="1">
      <c r="A141" s="34">
        <v>43638</v>
      </c>
      <c r="B141" s="34">
        <v>43639</v>
      </c>
      <c r="C141" s="54" t="s">
        <v>166</v>
      </c>
      <c r="D141" s="35" t="s">
        <v>421</v>
      </c>
      <c r="E141" s="71" t="s">
        <v>167</v>
      </c>
      <c r="F141" s="54" t="s">
        <v>25</v>
      </c>
      <c r="G141" s="10" t="s">
        <v>422</v>
      </c>
      <c r="H141" s="42"/>
      <c r="I141" s="70" t="s">
        <v>59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18"/>
    </row>
    <row r="142" spans="1:26" ht="69" customHeight="1">
      <c r="A142" s="34">
        <v>43639</v>
      </c>
      <c r="B142" s="34">
        <v>43639</v>
      </c>
      <c r="C142" s="54" t="s">
        <v>423</v>
      </c>
      <c r="D142" s="35" t="s">
        <v>424</v>
      </c>
      <c r="E142" s="35" t="s">
        <v>425</v>
      </c>
      <c r="F142" s="54" t="s">
        <v>13</v>
      </c>
      <c r="G142" s="10" t="s">
        <v>426</v>
      </c>
      <c r="H142" s="42"/>
      <c r="I142" s="7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18"/>
    </row>
    <row r="143" spans="1:26" ht="81" customHeight="1">
      <c r="A143" s="34">
        <v>43639</v>
      </c>
      <c r="B143" s="34">
        <v>43639</v>
      </c>
      <c r="C143" s="9" t="s">
        <v>48</v>
      </c>
      <c r="D143" s="9" t="s">
        <v>427</v>
      </c>
      <c r="E143" s="10" t="s">
        <v>412</v>
      </c>
      <c r="F143" s="10" t="s">
        <v>29</v>
      </c>
      <c r="G143" s="35" t="s">
        <v>413</v>
      </c>
      <c r="H143" s="9"/>
      <c r="I143" s="5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18"/>
    </row>
    <row r="144" spans="1:26" ht="69" customHeight="1">
      <c r="A144" s="34">
        <v>43639</v>
      </c>
      <c r="B144" s="34">
        <v>43639</v>
      </c>
      <c r="C144" s="9" t="s">
        <v>52</v>
      </c>
      <c r="D144" s="35" t="s">
        <v>428</v>
      </c>
      <c r="E144" s="35" t="s">
        <v>382</v>
      </c>
      <c r="F144" s="35" t="s">
        <v>13</v>
      </c>
      <c r="G144" s="9" t="s">
        <v>383</v>
      </c>
      <c r="H144" s="10"/>
      <c r="I144" s="10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18"/>
    </row>
    <row r="145" spans="1:26" ht="69" customHeight="1">
      <c r="A145" s="8">
        <v>43642</v>
      </c>
      <c r="B145" s="34">
        <v>43642</v>
      </c>
      <c r="C145" s="54" t="s">
        <v>166</v>
      </c>
      <c r="D145" s="46" t="s">
        <v>429</v>
      </c>
      <c r="E145" s="73" t="s">
        <v>430</v>
      </c>
      <c r="F145" s="46" t="s">
        <v>13</v>
      </c>
      <c r="G145" s="49" t="s">
        <v>431</v>
      </c>
      <c r="H145" s="26"/>
      <c r="I145" s="16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18"/>
    </row>
    <row r="146" spans="1:26" ht="69" customHeight="1">
      <c r="A146" s="8">
        <v>43645</v>
      </c>
      <c r="B146" s="8">
        <v>43646</v>
      </c>
      <c r="C146" s="17" t="s">
        <v>218</v>
      </c>
      <c r="D146" s="9" t="s">
        <v>399</v>
      </c>
      <c r="E146" s="15" t="s">
        <v>220</v>
      </c>
      <c r="F146" s="9" t="s">
        <v>99</v>
      </c>
      <c r="G146" s="9" t="s">
        <v>221</v>
      </c>
      <c r="H146" s="9"/>
      <c r="I146" s="16" t="s">
        <v>159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18"/>
    </row>
    <row r="147" spans="1:26" ht="69" customHeight="1">
      <c r="A147" s="8">
        <v>43645</v>
      </c>
      <c r="B147" s="34">
        <v>43645</v>
      </c>
      <c r="C147" s="62" t="s">
        <v>140</v>
      </c>
      <c r="D147" s="46" t="s">
        <v>141</v>
      </c>
      <c r="E147" s="46" t="s">
        <v>432</v>
      </c>
      <c r="F147" s="46" t="s">
        <v>13</v>
      </c>
      <c r="G147" s="10" t="s">
        <v>143</v>
      </c>
      <c r="H147" s="9"/>
      <c r="I147" s="5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18"/>
    </row>
    <row r="148" spans="1:26" ht="44.25" customHeight="1">
      <c r="A148" s="8">
        <v>43645</v>
      </c>
      <c r="B148" s="34">
        <v>43645</v>
      </c>
      <c r="C148" s="9" t="s">
        <v>48</v>
      </c>
      <c r="D148" s="9" t="s">
        <v>424</v>
      </c>
      <c r="E148" s="15" t="s">
        <v>433</v>
      </c>
      <c r="F148" s="9" t="s">
        <v>25</v>
      </c>
      <c r="G148" s="59" t="s">
        <v>434</v>
      </c>
      <c r="H148" s="35"/>
      <c r="I148" s="16" t="s">
        <v>159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18"/>
    </row>
    <row r="149" spans="1:25" ht="128.25" customHeight="1">
      <c r="A149" s="8">
        <v>43645</v>
      </c>
      <c r="B149" s="8">
        <v>43646</v>
      </c>
      <c r="C149" s="35" t="s">
        <v>17</v>
      </c>
      <c r="D149" s="42" t="s">
        <v>435</v>
      </c>
      <c r="E149" s="74" t="s">
        <v>170</v>
      </c>
      <c r="F149" s="35" t="s">
        <v>25</v>
      </c>
      <c r="G149" s="35" t="s">
        <v>171</v>
      </c>
      <c r="H149" s="35"/>
      <c r="I149" s="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6" ht="69" customHeight="1">
      <c r="A150" s="8">
        <v>43645</v>
      </c>
      <c r="B150" s="34">
        <v>43645</v>
      </c>
      <c r="C150" s="57" t="s">
        <v>436</v>
      </c>
      <c r="D150" s="26" t="s">
        <v>437</v>
      </c>
      <c r="E150" s="3" t="s">
        <v>438</v>
      </c>
      <c r="F150" s="57" t="s">
        <v>29</v>
      </c>
      <c r="G150" s="57" t="s">
        <v>439</v>
      </c>
      <c r="H150" s="35"/>
      <c r="I150" s="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18"/>
    </row>
    <row r="151" spans="1:25" ht="42" customHeight="1">
      <c r="A151" s="8">
        <v>43645</v>
      </c>
      <c r="B151" s="8">
        <v>43646</v>
      </c>
      <c r="C151" s="46" t="s">
        <v>198</v>
      </c>
      <c r="D151" s="46" t="s">
        <v>440</v>
      </c>
      <c r="E151" s="46" t="s">
        <v>199</v>
      </c>
      <c r="F151" s="46" t="s">
        <v>29</v>
      </c>
      <c r="G151" s="46" t="s">
        <v>200</v>
      </c>
      <c r="H151" s="9"/>
      <c r="I151" s="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6" ht="51.75" customHeight="1">
      <c r="A152" s="8">
        <v>43646</v>
      </c>
      <c r="B152" s="8">
        <v>43646</v>
      </c>
      <c r="C152" s="9" t="s">
        <v>48</v>
      </c>
      <c r="D152" s="9" t="s">
        <v>424</v>
      </c>
      <c r="E152" s="15" t="s">
        <v>433</v>
      </c>
      <c r="F152" s="9" t="s">
        <v>25</v>
      </c>
      <c r="G152" s="10" t="s">
        <v>434</v>
      </c>
      <c r="H152" s="42"/>
      <c r="I152" s="16" t="s">
        <v>159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18"/>
    </row>
    <row r="153" spans="1:26" ht="57" customHeight="1">
      <c r="A153" s="8">
        <v>43646</v>
      </c>
      <c r="B153" s="8">
        <v>43646</v>
      </c>
      <c r="C153" s="46" t="s">
        <v>441</v>
      </c>
      <c r="D153" s="46" t="s">
        <v>442</v>
      </c>
      <c r="E153" s="46" t="s">
        <v>443</v>
      </c>
      <c r="F153" s="57" t="s">
        <v>13</v>
      </c>
      <c r="G153" s="57" t="s">
        <v>444</v>
      </c>
      <c r="H153" s="9"/>
      <c r="I153" s="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18"/>
    </row>
    <row r="154" spans="1:26" ht="57" customHeight="1">
      <c r="A154" s="8">
        <v>43646</v>
      </c>
      <c r="B154" s="8">
        <v>43646</v>
      </c>
      <c r="C154" s="46" t="s">
        <v>445</v>
      </c>
      <c r="D154" s="46" t="s">
        <v>446</v>
      </c>
      <c r="E154" s="46" t="s">
        <v>447</v>
      </c>
      <c r="F154" s="46" t="s">
        <v>25</v>
      </c>
      <c r="G154" s="46" t="s">
        <v>448</v>
      </c>
      <c r="H154" s="9"/>
      <c r="I154" s="9" t="s">
        <v>118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18"/>
    </row>
    <row r="155" spans="1:26" ht="57" customHeight="1">
      <c r="A155" s="8">
        <v>43646</v>
      </c>
      <c r="B155" s="8">
        <v>43646</v>
      </c>
      <c r="C155" s="46" t="s">
        <v>388</v>
      </c>
      <c r="D155" s="46" t="s">
        <v>449</v>
      </c>
      <c r="E155" s="46" t="s">
        <v>450</v>
      </c>
      <c r="F155" s="46" t="s">
        <v>99</v>
      </c>
      <c r="G155" s="46" t="s">
        <v>451</v>
      </c>
      <c r="H155" s="9"/>
      <c r="I155" s="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18"/>
    </row>
    <row r="156" spans="1:26" ht="42" customHeight="1">
      <c r="A156" s="8">
        <v>43646</v>
      </c>
      <c r="B156" s="8">
        <v>43646</v>
      </c>
      <c r="C156" s="46" t="s">
        <v>166</v>
      </c>
      <c r="D156" s="46" t="s">
        <v>452</v>
      </c>
      <c r="E156" s="46" t="s">
        <v>453</v>
      </c>
      <c r="F156" s="46" t="s">
        <v>25</v>
      </c>
      <c r="G156" s="46" t="s">
        <v>454</v>
      </c>
      <c r="H156" s="9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18"/>
    </row>
    <row r="157" spans="1:25" ht="112.5" customHeight="1">
      <c r="A157" s="8">
        <v>43652</v>
      </c>
      <c r="B157" s="8">
        <v>43652</v>
      </c>
      <c r="C157" s="9" t="s">
        <v>73</v>
      </c>
      <c r="D157" s="9" t="s">
        <v>74</v>
      </c>
      <c r="E157" s="9" t="s">
        <v>75</v>
      </c>
      <c r="F157" s="9" t="s">
        <v>25</v>
      </c>
      <c r="G157" s="10" t="s">
        <v>76</v>
      </c>
      <c r="H157" s="9"/>
      <c r="I157" s="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6" ht="63" customHeight="1">
      <c r="A158" s="8">
        <v>43652</v>
      </c>
      <c r="B158" s="8">
        <v>43652</v>
      </c>
      <c r="C158" s="9" t="s">
        <v>455</v>
      </c>
      <c r="D158" s="9" t="s">
        <v>456</v>
      </c>
      <c r="E158" s="9" t="s">
        <v>457</v>
      </c>
      <c r="F158" s="9" t="s">
        <v>13</v>
      </c>
      <c r="G158" s="10" t="s">
        <v>458</v>
      </c>
      <c r="H158" s="9"/>
      <c r="I158" s="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18"/>
    </row>
    <row r="159" spans="1:25" ht="57.75" customHeight="1">
      <c r="A159" s="8">
        <v>43652</v>
      </c>
      <c r="B159" s="8">
        <v>43652</v>
      </c>
      <c r="C159" s="9" t="s">
        <v>237</v>
      </c>
      <c r="D159" s="9" t="s">
        <v>459</v>
      </c>
      <c r="E159" s="9" t="s">
        <v>239</v>
      </c>
      <c r="F159" s="9" t="s">
        <v>13</v>
      </c>
      <c r="G159" s="9" t="s">
        <v>240</v>
      </c>
      <c r="H159" s="9"/>
      <c r="I159" s="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58.5" customHeight="1">
      <c r="A160" s="8">
        <v>43652</v>
      </c>
      <c r="B160" s="8">
        <v>43652</v>
      </c>
      <c r="C160" s="9" t="s">
        <v>237</v>
      </c>
      <c r="D160" s="9" t="s">
        <v>460</v>
      </c>
      <c r="E160" s="9" t="s">
        <v>242</v>
      </c>
      <c r="F160" s="9" t="s">
        <v>25</v>
      </c>
      <c r="G160" s="9" t="s">
        <v>243</v>
      </c>
      <c r="H160" s="9"/>
      <c r="I160" s="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65.25" customHeight="1">
      <c r="A161" s="8">
        <v>43652</v>
      </c>
      <c r="B161" s="8">
        <v>43652</v>
      </c>
      <c r="C161" s="9" t="s">
        <v>110</v>
      </c>
      <c r="D161" s="9" t="s">
        <v>461</v>
      </c>
      <c r="E161" s="9" t="s">
        <v>112</v>
      </c>
      <c r="F161" s="9" t="s">
        <v>99</v>
      </c>
      <c r="G161" s="9" t="s">
        <v>113</v>
      </c>
      <c r="H161" s="10"/>
      <c r="I161" s="1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6" ht="51" customHeight="1">
      <c r="A162" s="8">
        <v>43652</v>
      </c>
      <c r="B162" s="8">
        <v>43653</v>
      </c>
      <c r="C162" s="9" t="s">
        <v>462</v>
      </c>
      <c r="D162" s="9" t="s">
        <v>463</v>
      </c>
      <c r="E162" s="9" t="s">
        <v>464</v>
      </c>
      <c r="F162" s="9" t="s">
        <v>13</v>
      </c>
      <c r="G162" s="9" t="s">
        <v>465</v>
      </c>
      <c r="H162" s="10"/>
      <c r="I162" s="1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18"/>
    </row>
    <row r="163" spans="1:26" ht="51" customHeight="1">
      <c r="A163" s="8">
        <v>43653</v>
      </c>
      <c r="B163" s="8">
        <v>43653</v>
      </c>
      <c r="C163" s="9" t="s">
        <v>466</v>
      </c>
      <c r="D163" s="9" t="s">
        <v>467</v>
      </c>
      <c r="E163" s="9" t="s">
        <v>468</v>
      </c>
      <c r="F163" s="9" t="s">
        <v>29</v>
      </c>
      <c r="G163" s="46" t="s">
        <v>469</v>
      </c>
      <c r="H163" s="10"/>
      <c r="I163" s="1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18"/>
    </row>
    <row r="164" spans="1:26" ht="51" customHeight="1">
      <c r="A164" s="8">
        <v>43654</v>
      </c>
      <c r="B164" s="8">
        <v>43654</v>
      </c>
      <c r="C164" s="9" t="s">
        <v>48</v>
      </c>
      <c r="D164" s="9" t="s">
        <v>399</v>
      </c>
      <c r="E164" s="15" t="s">
        <v>470</v>
      </c>
      <c r="F164" s="9" t="s">
        <v>29</v>
      </c>
      <c r="G164" s="46" t="s">
        <v>471</v>
      </c>
      <c r="H164" s="10"/>
      <c r="I164" s="16" t="s">
        <v>159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8"/>
    </row>
    <row r="165" spans="1:26" ht="65.25" customHeight="1">
      <c r="A165" s="8">
        <v>43657</v>
      </c>
      <c r="B165" s="8">
        <v>43657</v>
      </c>
      <c r="C165" s="9" t="s">
        <v>472</v>
      </c>
      <c r="D165" s="9" t="s">
        <v>473</v>
      </c>
      <c r="E165" s="9" t="s">
        <v>474</v>
      </c>
      <c r="F165" s="9" t="s">
        <v>13</v>
      </c>
      <c r="G165" s="46" t="s">
        <v>475</v>
      </c>
      <c r="H165" s="9"/>
      <c r="I165" s="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18"/>
    </row>
    <row r="166" spans="1:26" ht="45.75" customHeight="1">
      <c r="A166" s="8">
        <v>43657</v>
      </c>
      <c r="B166" s="8">
        <v>43657</v>
      </c>
      <c r="C166" s="9" t="s">
        <v>472</v>
      </c>
      <c r="D166" s="9" t="s">
        <v>476</v>
      </c>
      <c r="E166" s="9" t="s">
        <v>477</v>
      </c>
      <c r="F166" s="9" t="s">
        <v>13</v>
      </c>
      <c r="G166" s="9" t="s">
        <v>478</v>
      </c>
      <c r="H166" s="10"/>
      <c r="I166" s="1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18"/>
    </row>
    <row r="167" spans="1:25" ht="49.5" customHeight="1">
      <c r="A167" s="8">
        <v>43659</v>
      </c>
      <c r="B167" s="8">
        <v>43660</v>
      </c>
      <c r="C167" s="9" t="s">
        <v>17</v>
      </c>
      <c r="D167" s="9" t="s">
        <v>479</v>
      </c>
      <c r="E167" s="9" t="s">
        <v>61</v>
      </c>
      <c r="F167" s="9" t="s">
        <v>13</v>
      </c>
      <c r="G167" s="10" t="s">
        <v>62</v>
      </c>
      <c r="H167" s="10"/>
      <c r="I167" s="10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6" ht="49.5" customHeight="1">
      <c r="A168" s="24">
        <v>43659</v>
      </c>
      <c r="B168" s="25">
        <v>43660</v>
      </c>
      <c r="C168" s="46" t="s">
        <v>22</v>
      </c>
      <c r="D168" s="46" t="s">
        <v>215</v>
      </c>
      <c r="E168" s="50" t="s">
        <v>44</v>
      </c>
      <c r="F168" s="46" t="s">
        <v>13</v>
      </c>
      <c r="G168" s="49" t="s">
        <v>194</v>
      </c>
      <c r="H168" s="46"/>
      <c r="I168" s="16" t="s">
        <v>159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18"/>
    </row>
    <row r="169" spans="1:26" ht="49.5" customHeight="1">
      <c r="A169" s="8">
        <v>43659</v>
      </c>
      <c r="B169" s="8">
        <v>43660</v>
      </c>
      <c r="C169" s="58" t="s">
        <v>22</v>
      </c>
      <c r="D169" s="46" t="s">
        <v>215</v>
      </c>
      <c r="E169" s="50" t="s">
        <v>46</v>
      </c>
      <c r="F169" s="46" t="s">
        <v>29</v>
      </c>
      <c r="G169" s="49" t="s">
        <v>47</v>
      </c>
      <c r="H169" s="46"/>
      <c r="I169" s="16" t="s">
        <v>159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18"/>
    </row>
    <row r="170" spans="1:26" ht="49.5" customHeight="1">
      <c r="A170" s="8">
        <v>43660</v>
      </c>
      <c r="B170" s="8">
        <v>43660</v>
      </c>
      <c r="C170" s="9" t="s">
        <v>73</v>
      </c>
      <c r="D170" s="9" t="s">
        <v>480</v>
      </c>
      <c r="E170" s="15" t="s">
        <v>481</v>
      </c>
      <c r="F170" s="9" t="s">
        <v>13</v>
      </c>
      <c r="G170" s="10" t="s">
        <v>482</v>
      </c>
      <c r="H170" s="9"/>
      <c r="I170" s="16" t="s">
        <v>159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18"/>
    </row>
    <row r="171" spans="1:26" ht="63" customHeight="1">
      <c r="A171" s="8">
        <v>43660</v>
      </c>
      <c r="B171" s="8">
        <v>43660</v>
      </c>
      <c r="C171" s="42" t="s">
        <v>400</v>
      </c>
      <c r="D171" s="35" t="s">
        <v>483</v>
      </c>
      <c r="E171" s="37" t="s">
        <v>402</v>
      </c>
      <c r="F171" s="37" t="s">
        <v>99</v>
      </c>
      <c r="G171" s="35" t="s">
        <v>403</v>
      </c>
      <c r="H171" s="35"/>
      <c r="I171" s="2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18"/>
    </row>
    <row r="172" spans="1:26" ht="114" customHeight="1">
      <c r="A172" s="8">
        <v>43660</v>
      </c>
      <c r="B172" s="8">
        <v>43660</v>
      </c>
      <c r="C172" s="58" t="s">
        <v>17</v>
      </c>
      <c r="D172" s="46" t="s">
        <v>484</v>
      </c>
      <c r="E172" s="46" t="s">
        <v>485</v>
      </c>
      <c r="F172" s="46" t="s">
        <v>13</v>
      </c>
      <c r="G172" s="49" t="s">
        <v>486</v>
      </c>
      <c r="H172" s="46"/>
      <c r="I172" s="58" t="s">
        <v>487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18"/>
    </row>
    <row r="173" spans="1:26" ht="57" customHeight="1">
      <c r="A173" s="8">
        <v>43661</v>
      </c>
      <c r="B173" s="8">
        <v>43661</v>
      </c>
      <c r="C173" s="9" t="s">
        <v>184</v>
      </c>
      <c r="D173" s="58" t="s">
        <v>141</v>
      </c>
      <c r="E173" s="46" t="s">
        <v>488</v>
      </c>
      <c r="F173" s="46" t="s">
        <v>99</v>
      </c>
      <c r="G173" s="49" t="s">
        <v>489</v>
      </c>
      <c r="H173" s="46"/>
      <c r="I173" s="58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18"/>
    </row>
    <row r="174" spans="1:25" ht="63" customHeight="1">
      <c r="A174" s="24">
        <v>43662</v>
      </c>
      <c r="B174" s="75">
        <v>43662</v>
      </c>
      <c r="C174" s="57" t="s">
        <v>291</v>
      </c>
      <c r="D174" s="46" t="s">
        <v>292</v>
      </c>
      <c r="E174" s="46" t="s">
        <v>293</v>
      </c>
      <c r="F174" s="46" t="s">
        <v>25</v>
      </c>
      <c r="G174" s="49" t="s">
        <v>294</v>
      </c>
      <c r="H174" s="49"/>
      <c r="I174" s="55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6" ht="63" customHeight="1">
      <c r="A175" s="8">
        <v>43666</v>
      </c>
      <c r="B175" s="8">
        <v>43666</v>
      </c>
      <c r="C175" s="9" t="s">
        <v>490</v>
      </c>
      <c r="D175" s="9" t="s">
        <v>491</v>
      </c>
      <c r="E175" s="9" t="s">
        <v>492</v>
      </c>
      <c r="F175" s="9" t="s">
        <v>13</v>
      </c>
      <c r="G175" s="10" t="s">
        <v>493</v>
      </c>
      <c r="H175" s="10"/>
      <c r="I175" s="10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18"/>
    </row>
    <row r="176" spans="1:26" ht="63" customHeight="1">
      <c r="A176" s="8">
        <v>43666</v>
      </c>
      <c r="B176" s="8">
        <v>43666</v>
      </c>
      <c r="C176" s="9" t="s">
        <v>48</v>
      </c>
      <c r="D176" s="9" t="s">
        <v>494</v>
      </c>
      <c r="E176" s="15" t="s">
        <v>495</v>
      </c>
      <c r="F176" s="9" t="s">
        <v>99</v>
      </c>
      <c r="G176" s="10" t="s">
        <v>496</v>
      </c>
      <c r="H176" s="10"/>
      <c r="I176" s="16" t="s">
        <v>159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18"/>
    </row>
    <row r="177" spans="1:26" ht="63" customHeight="1">
      <c r="A177" s="8">
        <v>43666</v>
      </c>
      <c r="B177" s="8">
        <v>43666</v>
      </c>
      <c r="C177" s="9" t="s">
        <v>48</v>
      </c>
      <c r="D177" s="9" t="s">
        <v>497</v>
      </c>
      <c r="E177" s="15" t="s">
        <v>498</v>
      </c>
      <c r="F177" s="9" t="s">
        <v>99</v>
      </c>
      <c r="G177" s="10" t="s">
        <v>499</v>
      </c>
      <c r="H177" s="10"/>
      <c r="I177" s="10" t="s">
        <v>500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18"/>
    </row>
    <row r="178" spans="1:26" ht="54.75" customHeight="1">
      <c r="A178" s="8">
        <v>43666</v>
      </c>
      <c r="B178" s="8">
        <v>43666</v>
      </c>
      <c r="C178" s="9" t="s">
        <v>501</v>
      </c>
      <c r="D178" s="9" t="s">
        <v>502</v>
      </c>
      <c r="E178" s="9" t="s">
        <v>503</v>
      </c>
      <c r="F178" s="9" t="s">
        <v>13</v>
      </c>
      <c r="G178" s="10" t="s">
        <v>504</v>
      </c>
      <c r="H178" s="10"/>
      <c r="I178" s="10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18"/>
    </row>
    <row r="179" spans="1:26" ht="109.5" customHeight="1">
      <c r="A179" s="8">
        <v>43666</v>
      </c>
      <c r="B179" s="8">
        <v>43667</v>
      </c>
      <c r="C179" s="9" t="s">
        <v>22</v>
      </c>
      <c r="D179" s="9" t="s">
        <v>505</v>
      </c>
      <c r="E179" s="9" t="s">
        <v>506</v>
      </c>
      <c r="F179" s="9" t="s">
        <v>13</v>
      </c>
      <c r="G179" s="10" t="s">
        <v>507</v>
      </c>
      <c r="H179" s="10"/>
      <c r="I179" s="10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18"/>
    </row>
    <row r="180" spans="1:26" ht="69" customHeight="1">
      <c r="A180" s="8">
        <v>43667</v>
      </c>
      <c r="B180" s="8">
        <v>43667</v>
      </c>
      <c r="C180" s="9" t="s">
        <v>48</v>
      </c>
      <c r="D180" s="9" t="s">
        <v>494</v>
      </c>
      <c r="E180" s="15" t="s">
        <v>495</v>
      </c>
      <c r="F180" s="9" t="s">
        <v>99</v>
      </c>
      <c r="G180" s="10" t="s">
        <v>496</v>
      </c>
      <c r="H180" s="10"/>
      <c r="I180" s="16" t="s">
        <v>159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18"/>
    </row>
    <row r="181" spans="1:26" ht="70.5" customHeight="1">
      <c r="A181" s="8">
        <v>43667</v>
      </c>
      <c r="B181" s="8">
        <v>43667</v>
      </c>
      <c r="C181" s="9" t="s">
        <v>48</v>
      </c>
      <c r="D181" s="9" t="s">
        <v>508</v>
      </c>
      <c r="E181" s="15" t="s">
        <v>498</v>
      </c>
      <c r="F181" s="9" t="s">
        <v>99</v>
      </c>
      <c r="G181" s="10" t="s">
        <v>499</v>
      </c>
      <c r="H181" s="10"/>
      <c r="I181" s="16" t="s">
        <v>159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18"/>
    </row>
    <row r="182" spans="1:26" ht="63" customHeight="1">
      <c r="A182" s="8">
        <v>43667</v>
      </c>
      <c r="B182" s="8">
        <v>43667</v>
      </c>
      <c r="C182" s="9" t="s">
        <v>490</v>
      </c>
      <c r="D182" s="9" t="s">
        <v>509</v>
      </c>
      <c r="E182" s="9" t="s">
        <v>492</v>
      </c>
      <c r="F182" s="9" t="s">
        <v>13</v>
      </c>
      <c r="G182" s="10" t="s">
        <v>510</v>
      </c>
      <c r="H182" s="10"/>
      <c r="I182" s="10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18"/>
    </row>
    <row r="183" spans="1:26" ht="63" customHeight="1">
      <c r="A183" s="21">
        <v>43673</v>
      </c>
      <c r="B183" s="21">
        <v>43674</v>
      </c>
      <c r="C183" s="46" t="s">
        <v>511</v>
      </c>
      <c r="D183" s="9" t="s">
        <v>141</v>
      </c>
      <c r="E183" s="50" t="s">
        <v>512</v>
      </c>
      <c r="F183" s="46" t="s">
        <v>25</v>
      </c>
      <c r="G183" s="49" t="s">
        <v>513</v>
      </c>
      <c r="H183" s="59"/>
      <c r="I183" s="16" t="s">
        <v>159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18"/>
    </row>
    <row r="184" spans="1:26" ht="50.25" customHeight="1">
      <c r="A184" s="21">
        <v>43673</v>
      </c>
      <c r="B184" s="21">
        <v>43674</v>
      </c>
      <c r="C184" s="49" t="s">
        <v>388</v>
      </c>
      <c r="D184" s="10" t="s">
        <v>514</v>
      </c>
      <c r="E184" s="46" t="s">
        <v>390</v>
      </c>
      <c r="F184" s="46" t="s">
        <v>29</v>
      </c>
      <c r="G184" s="49" t="s">
        <v>391</v>
      </c>
      <c r="H184" s="59"/>
      <c r="I184" s="3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18"/>
    </row>
    <row r="185" spans="1:26" ht="48.75" customHeight="1">
      <c r="A185" s="8">
        <v>43673</v>
      </c>
      <c r="B185" s="8">
        <v>43674</v>
      </c>
      <c r="C185" s="58" t="s">
        <v>462</v>
      </c>
      <c r="D185" s="46" t="s">
        <v>515</v>
      </c>
      <c r="E185" s="46" t="s">
        <v>464</v>
      </c>
      <c r="F185" s="46" t="s">
        <v>13</v>
      </c>
      <c r="G185" s="46" t="s">
        <v>465</v>
      </c>
      <c r="H185" s="49"/>
      <c r="I185" s="76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8"/>
    </row>
    <row r="186" spans="1:26" ht="48.75" customHeight="1">
      <c r="A186" s="8">
        <v>43673</v>
      </c>
      <c r="B186" s="8">
        <v>43673</v>
      </c>
      <c r="C186" s="9" t="s">
        <v>516</v>
      </c>
      <c r="D186" s="9" t="s">
        <v>517</v>
      </c>
      <c r="E186" s="15" t="s">
        <v>518</v>
      </c>
      <c r="F186" s="9" t="s">
        <v>25</v>
      </c>
      <c r="G186" s="9" t="s">
        <v>519</v>
      </c>
      <c r="H186" s="10"/>
      <c r="I186" s="16" t="s">
        <v>159</v>
      </c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8"/>
    </row>
    <row r="187" spans="1:26" ht="48.75" customHeight="1">
      <c r="A187" s="21">
        <v>43674</v>
      </c>
      <c r="B187" s="21">
        <v>43674</v>
      </c>
      <c r="C187" s="58" t="s">
        <v>184</v>
      </c>
      <c r="D187" s="46" t="s">
        <v>141</v>
      </c>
      <c r="E187" s="50" t="s">
        <v>520</v>
      </c>
      <c r="F187" s="46" t="s">
        <v>25</v>
      </c>
      <c r="G187" s="46" t="s">
        <v>521</v>
      </c>
      <c r="H187" s="49"/>
      <c r="I187" s="79" t="s">
        <v>159</v>
      </c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8"/>
    </row>
    <row r="188" spans="1:26" ht="48.75" customHeight="1">
      <c r="A188" s="8">
        <v>43674</v>
      </c>
      <c r="B188" s="8">
        <v>43674</v>
      </c>
      <c r="C188" s="9" t="s">
        <v>17</v>
      </c>
      <c r="D188" s="9" t="s">
        <v>522</v>
      </c>
      <c r="E188" s="15" t="s">
        <v>523</v>
      </c>
      <c r="F188" s="9" t="s">
        <v>29</v>
      </c>
      <c r="G188" s="9" t="s">
        <v>524</v>
      </c>
      <c r="H188" s="10"/>
      <c r="I188" s="79" t="s">
        <v>159</v>
      </c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8"/>
    </row>
    <row r="189" spans="1:26" ht="56.25" customHeight="1">
      <c r="A189" s="24">
        <v>43674</v>
      </c>
      <c r="B189" s="75">
        <v>43674</v>
      </c>
      <c r="C189" s="57" t="s">
        <v>525</v>
      </c>
      <c r="D189" s="57" t="s">
        <v>526</v>
      </c>
      <c r="E189" s="57" t="s">
        <v>527</v>
      </c>
      <c r="F189" s="57" t="s">
        <v>25</v>
      </c>
      <c r="G189" s="57" t="s">
        <v>528</v>
      </c>
      <c r="H189" s="65"/>
      <c r="I189" s="80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8"/>
    </row>
    <row r="190" spans="1:26" ht="74.25" customHeight="1">
      <c r="A190" s="8">
        <v>43675</v>
      </c>
      <c r="B190" s="8">
        <v>43675</v>
      </c>
      <c r="C190" s="9" t="s">
        <v>269</v>
      </c>
      <c r="D190" s="9" t="s">
        <v>529</v>
      </c>
      <c r="E190" s="15" t="s">
        <v>271</v>
      </c>
      <c r="F190" s="9" t="s">
        <v>29</v>
      </c>
      <c r="G190" s="9" t="s">
        <v>272</v>
      </c>
      <c r="H190" s="10"/>
      <c r="I190" s="16" t="s">
        <v>159</v>
      </c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8"/>
    </row>
    <row r="191" spans="1:26" ht="74.25" customHeight="1">
      <c r="A191" s="8">
        <v>43676</v>
      </c>
      <c r="B191" s="8">
        <v>43676</v>
      </c>
      <c r="C191" s="9" t="s">
        <v>472</v>
      </c>
      <c r="D191" s="9" t="s">
        <v>60</v>
      </c>
      <c r="E191" s="15" t="s">
        <v>474</v>
      </c>
      <c r="F191" s="9" t="s">
        <v>13</v>
      </c>
      <c r="G191" s="9" t="s">
        <v>475</v>
      </c>
      <c r="H191" s="9"/>
      <c r="I191" s="16" t="s">
        <v>159</v>
      </c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8"/>
    </row>
    <row r="192" spans="1:26" ht="46.5" customHeight="1">
      <c r="A192" s="24">
        <v>43679</v>
      </c>
      <c r="B192" s="75">
        <v>43679</v>
      </c>
      <c r="C192" s="57" t="s">
        <v>284</v>
      </c>
      <c r="D192" s="57" t="s">
        <v>530</v>
      </c>
      <c r="E192" s="65" t="s">
        <v>286</v>
      </c>
      <c r="F192" s="57" t="s">
        <v>25</v>
      </c>
      <c r="G192" s="65" t="s">
        <v>287</v>
      </c>
      <c r="H192" s="65"/>
      <c r="I192" s="6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18"/>
    </row>
    <row r="193" spans="1:26" ht="46.5" customHeight="1">
      <c r="A193" s="8">
        <v>43680</v>
      </c>
      <c r="B193" s="8">
        <v>43681</v>
      </c>
      <c r="C193" s="9" t="s">
        <v>531</v>
      </c>
      <c r="D193" s="9" t="s">
        <v>532</v>
      </c>
      <c r="E193" s="15" t="s">
        <v>533</v>
      </c>
      <c r="F193" s="9" t="s">
        <v>13</v>
      </c>
      <c r="G193" s="10" t="s">
        <v>534</v>
      </c>
      <c r="H193" s="10"/>
      <c r="I193" s="16" t="s">
        <v>159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18"/>
    </row>
    <row r="194" spans="1:26" ht="42" customHeight="1">
      <c r="A194" s="34">
        <v>43680</v>
      </c>
      <c r="B194" s="34">
        <v>43680</v>
      </c>
      <c r="C194" s="57" t="s">
        <v>284</v>
      </c>
      <c r="D194" s="26" t="s">
        <v>49</v>
      </c>
      <c r="E194" s="65" t="s">
        <v>286</v>
      </c>
      <c r="F194" s="57" t="s">
        <v>25</v>
      </c>
      <c r="G194" s="65" t="s">
        <v>287</v>
      </c>
      <c r="H194" s="65"/>
      <c r="I194" s="65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18"/>
    </row>
    <row r="195" spans="1:26" ht="63" customHeight="1">
      <c r="A195" s="8">
        <v>43680</v>
      </c>
      <c r="B195" s="8">
        <v>43680</v>
      </c>
      <c r="C195" s="9" t="s">
        <v>17</v>
      </c>
      <c r="D195" s="9" t="s">
        <v>535</v>
      </c>
      <c r="E195" s="15" t="s">
        <v>536</v>
      </c>
      <c r="F195" s="9" t="s">
        <v>13</v>
      </c>
      <c r="G195" s="10" t="s">
        <v>537</v>
      </c>
      <c r="H195" s="10"/>
      <c r="I195" s="16" t="s">
        <v>159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18"/>
    </row>
    <row r="196" spans="1:26" ht="63" customHeight="1">
      <c r="A196" s="8">
        <v>43680</v>
      </c>
      <c r="B196" s="8">
        <v>43680</v>
      </c>
      <c r="C196" s="54" t="s">
        <v>525</v>
      </c>
      <c r="D196" s="35" t="s">
        <v>538</v>
      </c>
      <c r="E196" s="64" t="s">
        <v>539</v>
      </c>
      <c r="F196" s="35" t="s">
        <v>13</v>
      </c>
      <c r="G196" s="59" t="s">
        <v>540</v>
      </c>
      <c r="H196" s="37"/>
      <c r="I196" s="16" t="s">
        <v>159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18"/>
    </row>
    <row r="197" spans="1:26" ht="48.75" customHeight="1">
      <c r="A197" s="21">
        <v>43680</v>
      </c>
      <c r="B197" s="21">
        <v>43680</v>
      </c>
      <c r="C197" s="54" t="s">
        <v>541</v>
      </c>
      <c r="D197" s="35" t="s">
        <v>260</v>
      </c>
      <c r="E197" s="64" t="s">
        <v>542</v>
      </c>
      <c r="F197" s="35" t="s">
        <v>99</v>
      </c>
      <c r="G197" s="59" t="s">
        <v>543</v>
      </c>
      <c r="H197" s="37"/>
      <c r="I197" s="16" t="s">
        <v>159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18"/>
    </row>
    <row r="198" spans="1:26" ht="42.75" customHeight="1">
      <c r="A198" s="8">
        <v>43681</v>
      </c>
      <c r="B198" s="8">
        <v>43681</v>
      </c>
      <c r="C198" s="27" t="s">
        <v>119</v>
      </c>
      <c r="D198" s="57" t="s">
        <v>27</v>
      </c>
      <c r="E198" s="69" t="s">
        <v>253</v>
      </c>
      <c r="F198" s="57" t="s">
        <v>13</v>
      </c>
      <c r="G198" s="26" t="s">
        <v>254</v>
      </c>
      <c r="H198" s="57"/>
      <c r="I198" s="16" t="s">
        <v>159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18"/>
    </row>
    <row r="199" spans="1:26" ht="42.75" customHeight="1">
      <c r="A199" s="8">
        <v>43681</v>
      </c>
      <c r="B199" s="8">
        <v>43681</v>
      </c>
      <c r="C199" s="17" t="s">
        <v>331</v>
      </c>
      <c r="D199" s="9" t="s">
        <v>133</v>
      </c>
      <c r="E199" s="15" t="s">
        <v>544</v>
      </c>
      <c r="F199" s="9" t="s">
        <v>25</v>
      </c>
      <c r="G199" s="9" t="s">
        <v>545</v>
      </c>
      <c r="H199" s="9"/>
      <c r="I199" s="16" t="s">
        <v>159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18"/>
    </row>
    <row r="200" spans="1:26" ht="42.75" customHeight="1">
      <c r="A200" s="34">
        <v>43681</v>
      </c>
      <c r="B200" s="34">
        <v>43681</v>
      </c>
      <c r="C200" s="62" t="s">
        <v>248</v>
      </c>
      <c r="D200" s="57" t="s">
        <v>546</v>
      </c>
      <c r="E200" s="57" t="s">
        <v>250</v>
      </c>
      <c r="F200" s="57" t="s">
        <v>29</v>
      </c>
      <c r="G200" s="26" t="s">
        <v>251</v>
      </c>
      <c r="H200" s="57"/>
      <c r="I200" s="26" t="s">
        <v>547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18"/>
    </row>
    <row r="201" spans="1:26" ht="42.75" customHeight="1">
      <c r="A201" s="8">
        <v>43682</v>
      </c>
      <c r="B201" s="51">
        <v>43682</v>
      </c>
      <c r="C201" s="9" t="s">
        <v>269</v>
      </c>
      <c r="D201" s="9" t="s">
        <v>548</v>
      </c>
      <c r="E201" s="15" t="s">
        <v>271</v>
      </c>
      <c r="F201" s="9" t="s">
        <v>29</v>
      </c>
      <c r="G201" s="9" t="s">
        <v>272</v>
      </c>
      <c r="H201" s="10"/>
      <c r="I201" s="16" t="s">
        <v>159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18"/>
    </row>
    <row r="202" spans="1:26" ht="42.75" customHeight="1">
      <c r="A202" s="8">
        <v>43684</v>
      </c>
      <c r="B202" s="51">
        <v>43684</v>
      </c>
      <c r="C202" s="9" t="s">
        <v>166</v>
      </c>
      <c r="D202" s="9" t="s">
        <v>429</v>
      </c>
      <c r="E202" s="15" t="s">
        <v>549</v>
      </c>
      <c r="F202" s="9" t="s">
        <v>13</v>
      </c>
      <c r="G202" s="9" t="s">
        <v>550</v>
      </c>
      <c r="H202" s="9"/>
      <c r="I202" s="16" t="s">
        <v>159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18"/>
    </row>
    <row r="203" spans="1:26" ht="56.25" customHeight="1">
      <c r="A203" s="8">
        <v>43687</v>
      </c>
      <c r="B203" s="8">
        <v>43688</v>
      </c>
      <c r="C203" s="35" t="s">
        <v>164</v>
      </c>
      <c r="D203" s="35" t="s">
        <v>297</v>
      </c>
      <c r="E203" s="35" t="s">
        <v>298</v>
      </c>
      <c r="F203" s="35" t="s">
        <v>99</v>
      </c>
      <c r="G203" s="35" t="s">
        <v>299</v>
      </c>
      <c r="H203" s="35"/>
      <c r="I203" s="4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18"/>
    </row>
    <row r="204" spans="1:26" ht="56.25" customHeight="1">
      <c r="A204" s="8">
        <v>43687</v>
      </c>
      <c r="B204" s="51">
        <v>43687</v>
      </c>
      <c r="C204" s="9" t="s">
        <v>17</v>
      </c>
      <c r="D204" s="9" t="s">
        <v>551</v>
      </c>
      <c r="E204" s="15" t="s">
        <v>498</v>
      </c>
      <c r="F204" s="9" t="s">
        <v>99</v>
      </c>
      <c r="G204" s="10" t="s">
        <v>499</v>
      </c>
      <c r="H204" s="10"/>
      <c r="I204" s="16" t="s">
        <v>159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18"/>
    </row>
    <row r="205" spans="1:26" ht="60" customHeight="1">
      <c r="A205" s="8">
        <v>43687</v>
      </c>
      <c r="B205" s="51">
        <v>43688</v>
      </c>
      <c r="C205" s="46" t="s">
        <v>105</v>
      </c>
      <c r="D205" s="46" t="s">
        <v>552</v>
      </c>
      <c r="E205" s="46" t="s">
        <v>447</v>
      </c>
      <c r="F205" s="46" t="s">
        <v>25</v>
      </c>
      <c r="G205" s="46" t="s">
        <v>448</v>
      </c>
      <c r="H205" s="17"/>
      <c r="I205" s="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18"/>
    </row>
    <row r="206" spans="1:26" ht="60" customHeight="1">
      <c r="A206" s="21">
        <v>43687</v>
      </c>
      <c r="B206" s="61">
        <v>43688</v>
      </c>
      <c r="C206" s="49" t="s">
        <v>388</v>
      </c>
      <c r="D206" s="49" t="s">
        <v>553</v>
      </c>
      <c r="E206" s="50" t="s">
        <v>390</v>
      </c>
      <c r="F206" s="46" t="s">
        <v>29</v>
      </c>
      <c r="G206" s="49" t="s">
        <v>391</v>
      </c>
      <c r="H206" s="63"/>
      <c r="I206" s="16" t="s">
        <v>159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18"/>
    </row>
    <row r="207" spans="1:26" ht="60" customHeight="1">
      <c r="A207" s="8">
        <v>43687</v>
      </c>
      <c r="B207" s="51">
        <v>43687</v>
      </c>
      <c r="C207" s="10" t="s">
        <v>155</v>
      </c>
      <c r="D207" s="10" t="s">
        <v>554</v>
      </c>
      <c r="E207" s="9" t="s">
        <v>555</v>
      </c>
      <c r="F207" s="9" t="s">
        <v>29</v>
      </c>
      <c r="G207" s="10" t="s">
        <v>556</v>
      </c>
      <c r="H207" s="10"/>
      <c r="I207" s="10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18"/>
    </row>
    <row r="208" spans="1:26" ht="60" customHeight="1">
      <c r="A208" s="34">
        <v>43687</v>
      </c>
      <c r="B208" s="34">
        <v>43688</v>
      </c>
      <c r="C208" s="35" t="s">
        <v>370</v>
      </c>
      <c r="D208" s="35" t="s">
        <v>115</v>
      </c>
      <c r="E208" s="35" t="s">
        <v>372</v>
      </c>
      <c r="F208" s="35" t="s">
        <v>25</v>
      </c>
      <c r="G208" s="35" t="s">
        <v>373</v>
      </c>
      <c r="H208" s="37"/>
      <c r="I208" s="3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18"/>
    </row>
    <row r="209" spans="1:26" ht="60" customHeight="1">
      <c r="A209" s="8">
        <v>43688</v>
      </c>
      <c r="B209" s="51">
        <v>43688</v>
      </c>
      <c r="C209" s="9" t="s">
        <v>17</v>
      </c>
      <c r="D209" s="9" t="s">
        <v>551</v>
      </c>
      <c r="E209" s="15" t="s">
        <v>498</v>
      </c>
      <c r="F209" s="9" t="s">
        <v>99</v>
      </c>
      <c r="G209" s="10" t="s">
        <v>499</v>
      </c>
      <c r="H209" s="10"/>
      <c r="I209" s="16" t="s">
        <v>159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18"/>
    </row>
    <row r="210" spans="1:26" ht="54" customHeight="1">
      <c r="A210" s="8">
        <v>43688</v>
      </c>
      <c r="B210" s="51">
        <v>43688</v>
      </c>
      <c r="C210" s="9" t="s">
        <v>17</v>
      </c>
      <c r="D210" s="9" t="s">
        <v>551</v>
      </c>
      <c r="E210" s="64" t="s">
        <v>557</v>
      </c>
      <c r="F210" s="35" t="s">
        <v>99</v>
      </c>
      <c r="G210" s="10" t="s">
        <v>558</v>
      </c>
      <c r="H210" s="37"/>
      <c r="I210" s="16" t="s">
        <v>159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18"/>
    </row>
    <row r="211" spans="1:26" ht="48" customHeight="1">
      <c r="A211" s="21">
        <v>43688</v>
      </c>
      <c r="B211" s="61">
        <v>43688</v>
      </c>
      <c r="C211" s="49" t="s">
        <v>155</v>
      </c>
      <c r="D211" s="49" t="s">
        <v>559</v>
      </c>
      <c r="E211" s="46" t="s">
        <v>555</v>
      </c>
      <c r="F211" s="46" t="s">
        <v>29</v>
      </c>
      <c r="G211" s="49" t="s">
        <v>556</v>
      </c>
      <c r="H211" s="49"/>
      <c r="I211" s="4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18"/>
    </row>
    <row r="212" spans="1:26" ht="55.5" customHeight="1">
      <c r="A212" s="8">
        <v>43688</v>
      </c>
      <c r="B212" s="8">
        <v>43688</v>
      </c>
      <c r="C212" s="10" t="s">
        <v>560</v>
      </c>
      <c r="D212" s="10" t="s">
        <v>102</v>
      </c>
      <c r="E212" s="15" t="s">
        <v>107</v>
      </c>
      <c r="F212" s="9" t="s">
        <v>25</v>
      </c>
      <c r="G212" s="9" t="s">
        <v>108</v>
      </c>
      <c r="H212" s="10"/>
      <c r="I212" s="16" t="s">
        <v>159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18"/>
    </row>
    <row r="213" spans="1:25" ht="165" customHeight="1">
      <c r="A213" s="34">
        <v>43694</v>
      </c>
      <c r="B213" s="34">
        <v>43694</v>
      </c>
      <c r="C213" s="35" t="s">
        <v>17</v>
      </c>
      <c r="D213" s="35" t="s">
        <v>561</v>
      </c>
      <c r="E213" s="69" t="s">
        <v>64</v>
      </c>
      <c r="F213" s="57" t="s">
        <v>29</v>
      </c>
      <c r="G213" s="65" t="s">
        <v>65</v>
      </c>
      <c r="H213" s="37"/>
      <c r="I213" s="16" t="s">
        <v>159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6" ht="63" customHeight="1">
      <c r="A214" s="34">
        <v>43694</v>
      </c>
      <c r="B214" s="34">
        <v>43694</v>
      </c>
      <c r="C214" s="35" t="s">
        <v>562</v>
      </c>
      <c r="D214" s="54" t="s">
        <v>563</v>
      </c>
      <c r="E214" s="15" t="s">
        <v>564</v>
      </c>
      <c r="F214" s="9" t="s">
        <v>13</v>
      </c>
      <c r="G214" s="10" t="s">
        <v>565</v>
      </c>
      <c r="H214" s="59"/>
      <c r="I214" s="16" t="s">
        <v>159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18"/>
    </row>
    <row r="215" spans="1:26" ht="51.75" customHeight="1">
      <c r="A215" s="34">
        <v>43694</v>
      </c>
      <c r="B215" s="34">
        <v>43694</v>
      </c>
      <c r="C215" s="35" t="s">
        <v>566</v>
      </c>
      <c r="D215" s="35" t="s">
        <v>567</v>
      </c>
      <c r="E215" s="64" t="s">
        <v>433</v>
      </c>
      <c r="F215" s="35" t="s">
        <v>25</v>
      </c>
      <c r="G215" s="59" t="s">
        <v>434</v>
      </c>
      <c r="H215" s="35"/>
      <c r="I215" s="16" t="s">
        <v>159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18"/>
    </row>
    <row r="216" spans="1:26" ht="63" customHeight="1">
      <c r="A216" s="34">
        <v>43695</v>
      </c>
      <c r="B216" s="34">
        <v>43695</v>
      </c>
      <c r="C216" s="35" t="s">
        <v>326</v>
      </c>
      <c r="D216" s="35" t="s">
        <v>568</v>
      </c>
      <c r="E216" s="64" t="s">
        <v>569</v>
      </c>
      <c r="F216" s="35" t="s">
        <v>29</v>
      </c>
      <c r="G216" s="37" t="s">
        <v>570</v>
      </c>
      <c r="H216" s="59"/>
      <c r="I216" s="16" t="s">
        <v>159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18"/>
    </row>
    <row r="217" spans="1:26" ht="63" customHeight="1">
      <c r="A217" s="34">
        <v>43695</v>
      </c>
      <c r="B217" s="34">
        <v>43695</v>
      </c>
      <c r="C217" s="35" t="s">
        <v>566</v>
      </c>
      <c r="D217" s="35" t="s">
        <v>567</v>
      </c>
      <c r="E217" s="15" t="s">
        <v>433</v>
      </c>
      <c r="F217" s="9" t="s">
        <v>25</v>
      </c>
      <c r="G217" s="59" t="s">
        <v>434</v>
      </c>
      <c r="H217" s="35"/>
      <c r="I217" s="16" t="s">
        <v>159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8"/>
    </row>
    <row r="218" spans="1:26" ht="63" customHeight="1">
      <c r="A218" s="34">
        <v>43698</v>
      </c>
      <c r="B218" s="34">
        <v>43698</v>
      </c>
      <c r="C218" s="54" t="s">
        <v>166</v>
      </c>
      <c r="D218" s="35" t="s">
        <v>429</v>
      </c>
      <c r="E218" s="64" t="s">
        <v>549</v>
      </c>
      <c r="F218" s="35" t="s">
        <v>13</v>
      </c>
      <c r="G218" s="42" t="s">
        <v>550</v>
      </c>
      <c r="H218" s="35"/>
      <c r="I218" s="16" t="s">
        <v>159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18"/>
    </row>
    <row r="219" spans="1:26" ht="48" customHeight="1">
      <c r="A219" s="8">
        <v>43701</v>
      </c>
      <c r="B219" s="8">
        <v>43702</v>
      </c>
      <c r="C219" s="9" t="s">
        <v>326</v>
      </c>
      <c r="D219" s="9" t="s">
        <v>192</v>
      </c>
      <c r="E219" s="9" t="s">
        <v>328</v>
      </c>
      <c r="F219" s="9" t="s">
        <v>29</v>
      </c>
      <c r="G219" s="10" t="s">
        <v>329</v>
      </c>
      <c r="H219" s="59"/>
      <c r="I219" s="10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18"/>
    </row>
    <row r="220" spans="1:26" ht="48" customHeight="1">
      <c r="A220" s="8">
        <v>43701</v>
      </c>
      <c r="B220" s="8">
        <v>43701</v>
      </c>
      <c r="C220" s="9" t="s">
        <v>326</v>
      </c>
      <c r="D220" s="9" t="s">
        <v>554</v>
      </c>
      <c r="E220" s="15" t="s">
        <v>571</v>
      </c>
      <c r="F220" s="9" t="s">
        <v>13</v>
      </c>
      <c r="G220" s="10" t="s">
        <v>572</v>
      </c>
      <c r="H220" s="59"/>
      <c r="I220" s="16" t="s">
        <v>159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18"/>
    </row>
    <row r="221" spans="1:25" ht="43.5" customHeight="1">
      <c r="A221" s="8">
        <v>43701</v>
      </c>
      <c r="B221" s="8">
        <v>43701</v>
      </c>
      <c r="C221" s="9" t="s">
        <v>198</v>
      </c>
      <c r="D221" s="9" t="s">
        <v>249</v>
      </c>
      <c r="E221" s="9" t="s">
        <v>245</v>
      </c>
      <c r="F221" s="9" t="s">
        <v>25</v>
      </c>
      <c r="G221" s="9" t="s">
        <v>246</v>
      </c>
      <c r="H221" s="9"/>
      <c r="I221" s="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6" ht="51" customHeight="1">
      <c r="A222" s="8">
        <v>43701</v>
      </c>
      <c r="B222" s="8">
        <v>43702</v>
      </c>
      <c r="C222" s="9" t="s">
        <v>151</v>
      </c>
      <c r="D222" s="9" t="s">
        <v>573</v>
      </c>
      <c r="E222" s="9" t="s">
        <v>310</v>
      </c>
      <c r="F222" s="9" t="s">
        <v>29</v>
      </c>
      <c r="G222" s="10" t="s">
        <v>574</v>
      </c>
      <c r="H222" s="10"/>
      <c r="I222" s="10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18"/>
    </row>
    <row r="223" spans="1:26" ht="51" customHeight="1">
      <c r="A223" s="8">
        <v>43701</v>
      </c>
      <c r="B223" s="8">
        <v>43701</v>
      </c>
      <c r="C223" s="54" t="s">
        <v>541</v>
      </c>
      <c r="D223" s="35" t="s">
        <v>260</v>
      </c>
      <c r="E223" s="64" t="s">
        <v>542</v>
      </c>
      <c r="F223" s="35" t="s">
        <v>99</v>
      </c>
      <c r="G223" s="59" t="s">
        <v>543</v>
      </c>
      <c r="H223" s="37"/>
      <c r="I223" s="16" t="s">
        <v>159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18"/>
    </row>
    <row r="224" spans="1:26" ht="54.75" customHeight="1">
      <c r="A224" s="8">
        <v>43702</v>
      </c>
      <c r="B224" s="34">
        <v>43702</v>
      </c>
      <c r="C224" s="57" t="s">
        <v>436</v>
      </c>
      <c r="D224" s="26" t="s">
        <v>437</v>
      </c>
      <c r="E224" s="3" t="s">
        <v>438</v>
      </c>
      <c r="F224" s="57" t="s">
        <v>29</v>
      </c>
      <c r="G224" s="57" t="s">
        <v>439</v>
      </c>
      <c r="H224" s="35"/>
      <c r="I224" s="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18"/>
    </row>
    <row r="225" spans="1:26" ht="54.75" customHeight="1">
      <c r="A225" s="8">
        <v>43708</v>
      </c>
      <c r="B225" s="8">
        <v>43709</v>
      </c>
      <c r="C225" s="9" t="s">
        <v>255</v>
      </c>
      <c r="D225" s="56" t="s">
        <v>575</v>
      </c>
      <c r="E225" s="46" t="s">
        <v>257</v>
      </c>
      <c r="F225" s="58" t="s">
        <v>99</v>
      </c>
      <c r="G225" s="46" t="s">
        <v>258</v>
      </c>
      <c r="H225" s="46"/>
      <c r="I225" s="46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18"/>
    </row>
    <row r="226" spans="1:26" ht="54.75" customHeight="1">
      <c r="A226" s="8">
        <v>43709</v>
      </c>
      <c r="B226" s="8">
        <v>43709</v>
      </c>
      <c r="C226" s="53" t="s">
        <v>184</v>
      </c>
      <c r="D226" s="9" t="s">
        <v>141</v>
      </c>
      <c r="E226" s="9" t="s">
        <v>488</v>
      </c>
      <c r="F226" s="9" t="s">
        <v>99</v>
      </c>
      <c r="G226" s="10" t="s">
        <v>489</v>
      </c>
      <c r="H226" s="9"/>
      <c r="I226" s="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18"/>
    </row>
    <row r="227" spans="1:26" ht="54.75" customHeight="1">
      <c r="A227" s="8">
        <v>43713</v>
      </c>
      <c r="B227" s="8">
        <v>43713</v>
      </c>
      <c r="C227" s="54" t="s">
        <v>166</v>
      </c>
      <c r="D227" s="9" t="s">
        <v>429</v>
      </c>
      <c r="E227" s="15" t="s">
        <v>549</v>
      </c>
      <c r="F227" s="9" t="s">
        <v>13</v>
      </c>
      <c r="G227" s="9" t="s">
        <v>550</v>
      </c>
      <c r="H227" s="9"/>
      <c r="I227" s="16" t="s">
        <v>159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18"/>
    </row>
    <row r="228" spans="1:26" ht="54.75" customHeight="1">
      <c r="A228" s="8">
        <v>43715</v>
      </c>
      <c r="B228" s="8">
        <v>43716</v>
      </c>
      <c r="C228" s="9" t="s">
        <v>331</v>
      </c>
      <c r="D228" s="9" t="s">
        <v>576</v>
      </c>
      <c r="E228" s="9" t="s">
        <v>333</v>
      </c>
      <c r="F228" s="9" t="s">
        <v>25</v>
      </c>
      <c r="G228" s="9" t="s">
        <v>334</v>
      </c>
      <c r="H228" s="9"/>
      <c r="I228" s="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18"/>
    </row>
    <row r="229" spans="1:26" ht="108.75" customHeight="1">
      <c r="A229" s="8">
        <v>43715</v>
      </c>
      <c r="B229" s="8">
        <v>43716</v>
      </c>
      <c r="C229" s="9" t="s">
        <v>22</v>
      </c>
      <c r="D229" s="9" t="s">
        <v>505</v>
      </c>
      <c r="E229" s="9" t="s">
        <v>506</v>
      </c>
      <c r="F229" s="9" t="s">
        <v>13</v>
      </c>
      <c r="G229" s="10" t="s">
        <v>507</v>
      </c>
      <c r="H229" s="10"/>
      <c r="I229" s="10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18"/>
    </row>
    <row r="230" spans="1:26" ht="74.25" customHeight="1">
      <c r="A230" s="8">
        <v>43715</v>
      </c>
      <c r="B230" s="8">
        <v>43716</v>
      </c>
      <c r="C230" s="9" t="s">
        <v>374</v>
      </c>
      <c r="D230" s="9" t="s">
        <v>375</v>
      </c>
      <c r="E230" s="9" t="s">
        <v>376</v>
      </c>
      <c r="F230" s="9" t="s">
        <v>99</v>
      </c>
      <c r="G230" s="9" t="s">
        <v>377</v>
      </c>
      <c r="H230" s="9"/>
      <c r="I230" s="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18"/>
    </row>
    <row r="231" spans="1:26" ht="43.5" customHeight="1">
      <c r="A231" s="24">
        <v>43716</v>
      </c>
      <c r="B231" s="75">
        <v>43716</v>
      </c>
      <c r="C231" s="57" t="s">
        <v>305</v>
      </c>
      <c r="D231" s="57" t="s">
        <v>32</v>
      </c>
      <c r="E231" s="57" t="s">
        <v>307</v>
      </c>
      <c r="F231" s="57" t="s">
        <v>25</v>
      </c>
      <c r="G231" s="65" t="s">
        <v>308</v>
      </c>
      <c r="H231" s="63"/>
      <c r="I231" s="65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18"/>
    </row>
    <row r="232" spans="1:26" ht="43.5" customHeight="1">
      <c r="A232" s="8">
        <v>43722</v>
      </c>
      <c r="B232" s="8">
        <v>43723</v>
      </c>
      <c r="C232" s="9" t="s">
        <v>22</v>
      </c>
      <c r="D232" s="9" t="s">
        <v>215</v>
      </c>
      <c r="E232" s="9" t="s">
        <v>44</v>
      </c>
      <c r="F232" s="9" t="s">
        <v>13</v>
      </c>
      <c r="G232" s="10" t="s">
        <v>194</v>
      </c>
      <c r="H232" s="9"/>
      <c r="I232" s="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18"/>
    </row>
    <row r="233" spans="1:26" ht="43.5" customHeight="1">
      <c r="A233" s="8">
        <v>43722</v>
      </c>
      <c r="B233" s="8">
        <v>43723</v>
      </c>
      <c r="C233" s="9" t="s">
        <v>22</v>
      </c>
      <c r="D233" s="9" t="s">
        <v>215</v>
      </c>
      <c r="E233" s="9" t="s">
        <v>46</v>
      </c>
      <c r="F233" s="9" t="s">
        <v>29</v>
      </c>
      <c r="G233" s="10" t="s">
        <v>47</v>
      </c>
      <c r="H233" s="9"/>
      <c r="I233" s="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18"/>
    </row>
    <row r="234" spans="1:26" ht="43.5" customHeight="1">
      <c r="A234" s="8">
        <v>43722</v>
      </c>
      <c r="B234" s="8">
        <v>43723</v>
      </c>
      <c r="C234" s="10" t="s">
        <v>388</v>
      </c>
      <c r="D234" s="10" t="s">
        <v>476</v>
      </c>
      <c r="E234" s="15" t="s">
        <v>390</v>
      </c>
      <c r="F234" s="9" t="s">
        <v>29</v>
      </c>
      <c r="G234" s="10" t="s">
        <v>391</v>
      </c>
      <c r="H234" s="59"/>
      <c r="I234" s="70" t="s">
        <v>159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18"/>
    </row>
    <row r="235" spans="1:26" ht="62.25" customHeight="1">
      <c r="A235" s="8">
        <v>43722</v>
      </c>
      <c r="B235" s="8">
        <v>43722</v>
      </c>
      <c r="C235" s="10" t="s">
        <v>577</v>
      </c>
      <c r="D235" s="10" t="s">
        <v>578</v>
      </c>
      <c r="E235" s="15" t="s">
        <v>579</v>
      </c>
      <c r="F235" s="9" t="s">
        <v>29</v>
      </c>
      <c r="G235" s="10" t="s">
        <v>580</v>
      </c>
      <c r="H235" s="59"/>
      <c r="I235" s="70" t="s">
        <v>159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18"/>
    </row>
    <row r="236" spans="1:26" ht="81" customHeight="1">
      <c r="A236" s="8">
        <v>43722</v>
      </c>
      <c r="B236" s="8">
        <v>43722</v>
      </c>
      <c r="C236" s="9" t="s">
        <v>269</v>
      </c>
      <c r="D236" s="9" t="s">
        <v>418</v>
      </c>
      <c r="E236" s="10" t="s">
        <v>419</v>
      </c>
      <c r="F236" s="10" t="s">
        <v>99</v>
      </c>
      <c r="G236" s="9" t="s">
        <v>420</v>
      </c>
      <c r="H236" s="9"/>
      <c r="I236" s="10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18"/>
    </row>
    <row r="237" spans="1:26" ht="52.5" customHeight="1">
      <c r="A237" s="8">
        <v>43722</v>
      </c>
      <c r="B237" s="8">
        <v>43722</v>
      </c>
      <c r="C237" s="10" t="s">
        <v>155</v>
      </c>
      <c r="D237" s="10" t="s">
        <v>192</v>
      </c>
      <c r="E237" s="9" t="s">
        <v>555</v>
      </c>
      <c r="F237" s="9" t="s">
        <v>29</v>
      </c>
      <c r="G237" s="10" t="s">
        <v>556</v>
      </c>
      <c r="H237" s="10"/>
      <c r="I237" s="10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18"/>
    </row>
    <row r="238" spans="1:26" ht="43.5" customHeight="1">
      <c r="A238" s="8">
        <v>43722</v>
      </c>
      <c r="B238" s="8">
        <v>43722</v>
      </c>
      <c r="C238" s="9" t="s">
        <v>490</v>
      </c>
      <c r="D238" s="9" t="s">
        <v>581</v>
      </c>
      <c r="E238" s="9" t="s">
        <v>492</v>
      </c>
      <c r="F238" s="9" t="s">
        <v>13</v>
      </c>
      <c r="G238" s="10" t="s">
        <v>493</v>
      </c>
      <c r="H238" s="9"/>
      <c r="I238" s="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8"/>
    </row>
    <row r="239" spans="1:26" ht="43.5" customHeight="1">
      <c r="A239" s="8">
        <v>43722</v>
      </c>
      <c r="B239" s="8">
        <v>43722</v>
      </c>
      <c r="C239" s="54" t="s">
        <v>541</v>
      </c>
      <c r="D239" s="35" t="s">
        <v>260</v>
      </c>
      <c r="E239" s="64" t="s">
        <v>542</v>
      </c>
      <c r="F239" s="35" t="s">
        <v>99</v>
      </c>
      <c r="G239" s="59" t="s">
        <v>543</v>
      </c>
      <c r="H239" s="37"/>
      <c r="I239" s="70" t="s">
        <v>159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8"/>
    </row>
    <row r="240" spans="1:26" ht="43.5" customHeight="1">
      <c r="A240" s="8">
        <v>43723</v>
      </c>
      <c r="B240" s="8">
        <v>43723</v>
      </c>
      <c r="C240" s="9" t="s">
        <v>490</v>
      </c>
      <c r="D240" s="9" t="s">
        <v>582</v>
      </c>
      <c r="E240" s="9" t="s">
        <v>492</v>
      </c>
      <c r="F240" s="9" t="s">
        <v>13</v>
      </c>
      <c r="G240" s="10" t="s">
        <v>493</v>
      </c>
      <c r="H240" s="9"/>
      <c r="I240" s="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8"/>
    </row>
    <row r="241" spans="1:26" ht="43.5" customHeight="1">
      <c r="A241" s="8">
        <v>43723</v>
      </c>
      <c r="B241" s="8">
        <v>43723</v>
      </c>
      <c r="C241" s="10" t="s">
        <v>155</v>
      </c>
      <c r="D241" s="10" t="s">
        <v>583</v>
      </c>
      <c r="E241" s="15" t="s">
        <v>555</v>
      </c>
      <c r="F241" s="9" t="s">
        <v>29</v>
      </c>
      <c r="G241" s="10" t="s">
        <v>556</v>
      </c>
      <c r="H241" s="10"/>
      <c r="I241" s="70" t="s">
        <v>159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18"/>
    </row>
    <row r="242" spans="1:26" ht="55.5" customHeight="1">
      <c r="A242" s="60">
        <v>43727</v>
      </c>
      <c r="B242" s="34">
        <v>43727</v>
      </c>
      <c r="C242" s="35" t="s">
        <v>201</v>
      </c>
      <c r="D242" s="35" t="s">
        <v>584</v>
      </c>
      <c r="E242" s="64" t="s">
        <v>203</v>
      </c>
      <c r="F242" s="35" t="s">
        <v>29</v>
      </c>
      <c r="G242" s="35" t="s">
        <v>204</v>
      </c>
      <c r="H242" s="37"/>
      <c r="I242" s="72" t="s">
        <v>59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18"/>
    </row>
    <row r="243" spans="1:25" ht="41.25" customHeight="1">
      <c r="A243" s="8">
        <v>43729</v>
      </c>
      <c r="B243" s="34">
        <v>43729</v>
      </c>
      <c r="C243" s="81" t="s">
        <v>210</v>
      </c>
      <c r="D243" s="35" t="s">
        <v>585</v>
      </c>
      <c r="E243" s="35" t="s">
        <v>336</v>
      </c>
      <c r="F243" s="35" t="s">
        <v>25</v>
      </c>
      <c r="G243" s="42" t="s">
        <v>337</v>
      </c>
      <c r="H243" s="37"/>
      <c r="I243" s="10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6" ht="62.25" customHeight="1">
      <c r="A244" s="8">
        <v>43729</v>
      </c>
      <c r="B244" s="34">
        <v>43730</v>
      </c>
      <c r="C244" s="9" t="s">
        <v>462</v>
      </c>
      <c r="D244" s="9" t="s">
        <v>586</v>
      </c>
      <c r="E244" s="9" t="s">
        <v>464</v>
      </c>
      <c r="F244" s="9" t="s">
        <v>13</v>
      </c>
      <c r="G244" s="9" t="s">
        <v>587</v>
      </c>
      <c r="H244" s="10"/>
      <c r="I244" s="1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8"/>
    </row>
    <row r="245" spans="1:26" ht="62.25" customHeight="1">
      <c r="A245" s="8">
        <v>43734</v>
      </c>
      <c r="B245" s="34">
        <v>43734</v>
      </c>
      <c r="C245" s="9" t="s">
        <v>48</v>
      </c>
      <c r="D245" s="9" t="s">
        <v>588</v>
      </c>
      <c r="E245" s="15" t="s">
        <v>495</v>
      </c>
      <c r="F245" s="9" t="s">
        <v>99</v>
      </c>
      <c r="G245" s="10" t="s">
        <v>496</v>
      </c>
      <c r="H245" s="10"/>
      <c r="I245" s="70" t="s">
        <v>159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18"/>
    </row>
    <row r="246" spans="1:26" ht="62.25" customHeight="1">
      <c r="A246" s="8">
        <v>43735</v>
      </c>
      <c r="B246" s="34">
        <v>43735</v>
      </c>
      <c r="C246" s="9" t="s">
        <v>48</v>
      </c>
      <c r="D246" s="9" t="s">
        <v>588</v>
      </c>
      <c r="E246" s="15" t="s">
        <v>495</v>
      </c>
      <c r="F246" s="9" t="s">
        <v>99</v>
      </c>
      <c r="G246" s="10" t="s">
        <v>496</v>
      </c>
      <c r="H246" s="10"/>
      <c r="I246" s="70" t="s">
        <v>159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18"/>
    </row>
    <row r="247" spans="1:25" ht="38.25" customHeight="1">
      <c r="A247" s="8">
        <v>43736</v>
      </c>
      <c r="B247" s="8">
        <v>43736</v>
      </c>
      <c r="C247" s="9" t="s">
        <v>237</v>
      </c>
      <c r="D247" s="9" t="s">
        <v>460</v>
      </c>
      <c r="E247" s="9" t="s">
        <v>239</v>
      </c>
      <c r="F247" s="9" t="s">
        <v>13</v>
      </c>
      <c r="G247" s="9" t="s">
        <v>240</v>
      </c>
      <c r="H247" s="9"/>
      <c r="I247" s="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60" customHeight="1">
      <c r="A248" s="8">
        <v>43736</v>
      </c>
      <c r="B248" s="8">
        <v>43736</v>
      </c>
      <c r="C248" s="9" t="s">
        <v>237</v>
      </c>
      <c r="D248" s="9" t="s">
        <v>589</v>
      </c>
      <c r="E248" s="9" t="s">
        <v>242</v>
      </c>
      <c r="F248" s="9" t="s">
        <v>25</v>
      </c>
      <c r="G248" s="9" t="s">
        <v>243</v>
      </c>
      <c r="H248" s="9"/>
      <c r="I248" s="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47.25" customHeight="1">
      <c r="A249" s="82">
        <v>43736</v>
      </c>
      <c r="B249" s="82">
        <v>43737</v>
      </c>
      <c r="C249" s="9" t="s">
        <v>144</v>
      </c>
      <c r="D249" s="9" t="s">
        <v>145</v>
      </c>
      <c r="E249" s="46" t="s">
        <v>146</v>
      </c>
      <c r="F249" s="9" t="s">
        <v>25</v>
      </c>
      <c r="G249" s="9" t="s">
        <v>147</v>
      </c>
      <c r="H249" s="9"/>
      <c r="I249" s="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2.25" customHeight="1">
      <c r="A250" s="8">
        <v>43736</v>
      </c>
      <c r="B250" s="8">
        <v>43737</v>
      </c>
      <c r="C250" s="9" t="s">
        <v>17</v>
      </c>
      <c r="D250" s="53" t="s">
        <v>590</v>
      </c>
      <c r="E250" s="32" t="s">
        <v>170</v>
      </c>
      <c r="F250" s="17" t="s">
        <v>25</v>
      </c>
      <c r="G250" s="9" t="s">
        <v>171</v>
      </c>
      <c r="H250" s="9"/>
      <c r="I250" s="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6" ht="45" customHeight="1">
      <c r="A251" s="8">
        <v>43736</v>
      </c>
      <c r="B251" s="8">
        <v>43736</v>
      </c>
      <c r="C251" s="54" t="s">
        <v>541</v>
      </c>
      <c r="D251" s="54" t="s">
        <v>260</v>
      </c>
      <c r="E251" s="15" t="s">
        <v>542</v>
      </c>
      <c r="F251" s="42" t="s">
        <v>99</v>
      </c>
      <c r="G251" s="59" t="s">
        <v>543</v>
      </c>
      <c r="H251" s="37"/>
      <c r="I251" s="70" t="s">
        <v>159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18"/>
    </row>
    <row r="252" spans="1:25" ht="39" customHeight="1">
      <c r="A252" s="8">
        <v>43743</v>
      </c>
      <c r="B252" s="8">
        <v>43744</v>
      </c>
      <c r="C252" s="9" t="s">
        <v>17</v>
      </c>
      <c r="D252" s="9" t="s">
        <v>591</v>
      </c>
      <c r="E252" s="35" t="s">
        <v>57</v>
      </c>
      <c r="F252" s="9" t="s">
        <v>13</v>
      </c>
      <c r="G252" s="10" t="s">
        <v>58</v>
      </c>
      <c r="H252" s="10"/>
      <c r="I252" s="10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6" ht="56.25" customHeight="1">
      <c r="A253" s="8">
        <v>43743</v>
      </c>
      <c r="B253" s="34">
        <v>43743</v>
      </c>
      <c r="C253" s="57" t="s">
        <v>436</v>
      </c>
      <c r="D253" s="26" t="s">
        <v>437</v>
      </c>
      <c r="E253" s="3" t="s">
        <v>438</v>
      </c>
      <c r="F253" s="57" t="s">
        <v>29</v>
      </c>
      <c r="G253" s="57" t="s">
        <v>439</v>
      </c>
      <c r="H253" s="35"/>
      <c r="I253" s="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18"/>
    </row>
    <row r="254" spans="1:25" ht="57.75" customHeight="1">
      <c r="A254" s="8">
        <v>43743</v>
      </c>
      <c r="B254" s="8">
        <v>43744</v>
      </c>
      <c r="C254" s="9" t="s">
        <v>36</v>
      </c>
      <c r="D254" s="9" t="s">
        <v>592</v>
      </c>
      <c r="E254" s="9" t="s">
        <v>38</v>
      </c>
      <c r="F254" s="9" t="s">
        <v>29</v>
      </c>
      <c r="G254" s="10" t="s">
        <v>39</v>
      </c>
      <c r="H254" s="9"/>
      <c r="I254" s="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54.75" customHeight="1">
      <c r="A255" s="8">
        <v>43743</v>
      </c>
      <c r="B255" s="8">
        <v>43744</v>
      </c>
      <c r="C255" s="9" t="s">
        <v>36</v>
      </c>
      <c r="D255" s="9" t="s">
        <v>23</v>
      </c>
      <c r="E255" s="9" t="s">
        <v>41</v>
      </c>
      <c r="F255" s="9" t="s">
        <v>25</v>
      </c>
      <c r="G255" s="10" t="s">
        <v>42</v>
      </c>
      <c r="H255" s="46"/>
      <c r="I255" s="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6" ht="54.75" customHeight="1">
      <c r="A256" s="8">
        <v>43744</v>
      </c>
      <c r="B256" s="8">
        <v>43744</v>
      </c>
      <c r="C256" s="9" t="s">
        <v>184</v>
      </c>
      <c r="D256" s="58" t="s">
        <v>141</v>
      </c>
      <c r="E256" s="46" t="s">
        <v>488</v>
      </c>
      <c r="F256" s="46" t="s">
        <v>99</v>
      </c>
      <c r="G256" s="67" t="s">
        <v>489</v>
      </c>
      <c r="H256" s="9"/>
      <c r="I256" s="58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18"/>
    </row>
    <row r="257" spans="1:26" ht="64.5" customHeight="1">
      <c r="A257" s="82">
        <v>43744</v>
      </c>
      <c r="B257" s="83">
        <v>43744</v>
      </c>
      <c r="C257" s="84" t="s">
        <v>593</v>
      </c>
      <c r="D257" s="32" t="s">
        <v>594</v>
      </c>
      <c r="E257" s="32" t="s">
        <v>173</v>
      </c>
      <c r="F257" s="32" t="s">
        <v>13</v>
      </c>
      <c r="G257" s="32" t="s">
        <v>174</v>
      </c>
      <c r="H257" s="42"/>
      <c r="I257" s="9" t="s">
        <v>595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18"/>
    </row>
    <row r="258" spans="1:25" ht="57.75" customHeight="1">
      <c r="A258" s="85">
        <v>43746</v>
      </c>
      <c r="B258" s="86">
        <v>43746</v>
      </c>
      <c r="C258" s="9" t="s">
        <v>291</v>
      </c>
      <c r="D258" s="42" t="s">
        <v>292</v>
      </c>
      <c r="E258" s="35" t="s">
        <v>293</v>
      </c>
      <c r="F258" s="35" t="s">
        <v>25</v>
      </c>
      <c r="G258" s="37" t="s">
        <v>294</v>
      </c>
      <c r="H258" s="59"/>
      <c r="I258" s="10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6" ht="69" customHeight="1">
      <c r="A259" s="85">
        <v>43757</v>
      </c>
      <c r="B259" s="85">
        <v>43757</v>
      </c>
      <c r="C259" s="27" t="s">
        <v>248</v>
      </c>
      <c r="D259" s="35" t="s">
        <v>244</v>
      </c>
      <c r="E259" s="64" t="s">
        <v>250</v>
      </c>
      <c r="F259" s="35" t="s">
        <v>29</v>
      </c>
      <c r="G259" s="59" t="s">
        <v>596</v>
      </c>
      <c r="H259" s="59"/>
      <c r="I259" s="10" t="s">
        <v>597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18"/>
    </row>
    <row r="260" spans="1:26" ht="57.75" customHeight="1">
      <c r="A260" s="85">
        <v>43758</v>
      </c>
      <c r="B260" s="85">
        <v>43758</v>
      </c>
      <c r="C260" s="53" t="s">
        <v>119</v>
      </c>
      <c r="D260" s="9" t="s">
        <v>23</v>
      </c>
      <c r="E260" s="15" t="s">
        <v>253</v>
      </c>
      <c r="F260" s="9" t="s">
        <v>13</v>
      </c>
      <c r="G260" s="17" t="s">
        <v>254</v>
      </c>
      <c r="H260" s="59"/>
      <c r="I260" s="16" t="s">
        <v>159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18"/>
    </row>
    <row r="261" spans="1:25" ht="167.25" customHeight="1">
      <c r="A261" s="8">
        <v>43758</v>
      </c>
      <c r="B261" s="8">
        <v>43758</v>
      </c>
      <c r="C261" s="9" t="s">
        <v>17</v>
      </c>
      <c r="D261" s="9" t="s">
        <v>598</v>
      </c>
      <c r="E261" s="9" t="s">
        <v>64</v>
      </c>
      <c r="F261" s="9" t="s">
        <v>29</v>
      </c>
      <c r="G261" s="10" t="s">
        <v>65</v>
      </c>
      <c r="H261" s="10"/>
      <c r="I261" s="10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6" ht="72" customHeight="1">
      <c r="A262" s="8">
        <v>43758</v>
      </c>
      <c r="B262" s="8">
        <v>43758</v>
      </c>
      <c r="C262" s="35" t="s">
        <v>326</v>
      </c>
      <c r="D262" s="35" t="s">
        <v>599</v>
      </c>
      <c r="E262" s="64" t="s">
        <v>569</v>
      </c>
      <c r="F262" s="35" t="s">
        <v>29</v>
      </c>
      <c r="G262" s="37" t="s">
        <v>570</v>
      </c>
      <c r="H262" s="59"/>
      <c r="I262" s="16" t="s">
        <v>159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18"/>
    </row>
    <row r="263" spans="1:25" ht="46.5" customHeight="1">
      <c r="A263" s="85">
        <v>43764</v>
      </c>
      <c r="B263" s="85">
        <v>43764</v>
      </c>
      <c r="C263" s="46" t="s">
        <v>198</v>
      </c>
      <c r="D263" s="46" t="s">
        <v>546</v>
      </c>
      <c r="E263" s="46" t="s">
        <v>245</v>
      </c>
      <c r="F263" s="46" t="s">
        <v>25</v>
      </c>
      <c r="G263" s="46" t="s">
        <v>246</v>
      </c>
      <c r="H263" s="9"/>
      <c r="I263" s="9" t="s">
        <v>600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6" ht="46.5" customHeight="1">
      <c r="A264" s="8">
        <v>43771</v>
      </c>
      <c r="B264" s="8">
        <v>43771</v>
      </c>
      <c r="C264" s="9" t="s">
        <v>364</v>
      </c>
      <c r="D264" s="9" t="s">
        <v>601</v>
      </c>
      <c r="E264" s="15" t="s">
        <v>365</v>
      </c>
      <c r="F264" s="9" t="s">
        <v>29</v>
      </c>
      <c r="G264" s="9" t="s">
        <v>366</v>
      </c>
      <c r="H264" s="10"/>
      <c r="I264" s="16" t="s">
        <v>159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18"/>
    </row>
    <row r="265" spans="1:26" ht="63.75" customHeight="1">
      <c r="A265" s="82">
        <v>43776</v>
      </c>
      <c r="B265" s="83">
        <v>43776</v>
      </c>
      <c r="C265" s="9" t="s">
        <v>472</v>
      </c>
      <c r="D265" s="9" t="s">
        <v>476</v>
      </c>
      <c r="E265" s="15" t="s">
        <v>474</v>
      </c>
      <c r="F265" s="9" t="s">
        <v>13</v>
      </c>
      <c r="G265" s="46" t="s">
        <v>475</v>
      </c>
      <c r="H265" s="9"/>
      <c r="I265" s="16" t="s">
        <v>159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18"/>
    </row>
    <row r="266" spans="1:26" ht="46.5" customHeight="1">
      <c r="A266" s="82">
        <v>43776</v>
      </c>
      <c r="B266" s="83">
        <v>43776</v>
      </c>
      <c r="C266" s="9" t="s">
        <v>472</v>
      </c>
      <c r="D266" s="9" t="s">
        <v>473</v>
      </c>
      <c r="E266" s="15" t="s">
        <v>477</v>
      </c>
      <c r="F266" s="9" t="s">
        <v>13</v>
      </c>
      <c r="G266" s="9" t="s">
        <v>478</v>
      </c>
      <c r="H266" s="10"/>
      <c r="I266" s="16" t="s">
        <v>159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18"/>
    </row>
    <row r="267" spans="1:26" ht="81.75" customHeight="1">
      <c r="A267" s="85">
        <v>43783</v>
      </c>
      <c r="B267" s="86">
        <v>43783</v>
      </c>
      <c r="C267" s="9" t="s">
        <v>201</v>
      </c>
      <c r="D267" s="9" t="s">
        <v>602</v>
      </c>
      <c r="E267" s="15" t="s">
        <v>397</v>
      </c>
      <c r="F267" s="9" t="s">
        <v>25</v>
      </c>
      <c r="G267" s="9" t="s">
        <v>398</v>
      </c>
      <c r="H267" s="17"/>
      <c r="I267" s="16" t="s">
        <v>59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18"/>
    </row>
    <row r="268" spans="1:26" ht="54" customHeight="1">
      <c r="A268" s="85">
        <v>43783</v>
      </c>
      <c r="B268" s="86">
        <v>43784</v>
      </c>
      <c r="C268" s="46" t="s">
        <v>511</v>
      </c>
      <c r="D268" s="9" t="s">
        <v>141</v>
      </c>
      <c r="E268" s="50" t="s">
        <v>512</v>
      </c>
      <c r="F268" s="46" t="s">
        <v>25</v>
      </c>
      <c r="G268" s="49" t="s">
        <v>513</v>
      </c>
      <c r="H268" s="59"/>
      <c r="I268" s="16" t="s">
        <v>159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18"/>
    </row>
    <row r="269" spans="1:26" ht="46.5" customHeight="1">
      <c r="A269" s="85">
        <v>43785</v>
      </c>
      <c r="B269" s="85">
        <v>43786</v>
      </c>
      <c r="C269" s="9" t="s">
        <v>164</v>
      </c>
      <c r="D269" s="9" t="s">
        <v>165</v>
      </c>
      <c r="E269" s="9" t="s">
        <v>300</v>
      </c>
      <c r="F269" s="9" t="s">
        <v>29</v>
      </c>
      <c r="G269" s="10" t="s">
        <v>301</v>
      </c>
      <c r="H269" s="9"/>
      <c r="I269" s="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18"/>
    </row>
    <row r="270" spans="1:26" ht="46.5" customHeight="1">
      <c r="A270" s="85">
        <v>43785</v>
      </c>
      <c r="B270" s="85">
        <v>43786</v>
      </c>
      <c r="C270" s="9" t="s">
        <v>462</v>
      </c>
      <c r="D270" s="9" t="s">
        <v>603</v>
      </c>
      <c r="E270" s="9" t="s">
        <v>464</v>
      </c>
      <c r="F270" s="9" t="s">
        <v>13</v>
      </c>
      <c r="G270" s="9" t="s">
        <v>587</v>
      </c>
      <c r="H270" s="10"/>
      <c r="I270" s="1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18"/>
    </row>
    <row r="271" spans="1:26" ht="46.5" customHeight="1">
      <c r="A271" s="85">
        <v>43792</v>
      </c>
      <c r="B271" s="85">
        <v>43792</v>
      </c>
      <c r="C271" s="9" t="s">
        <v>101</v>
      </c>
      <c r="D271" s="9" t="s">
        <v>604</v>
      </c>
      <c r="E271" s="9" t="s">
        <v>605</v>
      </c>
      <c r="F271" s="9" t="s">
        <v>25</v>
      </c>
      <c r="G271" s="10" t="s">
        <v>606</v>
      </c>
      <c r="H271" s="9"/>
      <c r="I271" s="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8"/>
    </row>
    <row r="272" spans="1:26" ht="46.5" customHeight="1">
      <c r="A272" s="85">
        <v>43792</v>
      </c>
      <c r="B272" s="85">
        <v>43792</v>
      </c>
      <c r="C272" s="9" t="s">
        <v>101</v>
      </c>
      <c r="D272" s="9" t="s">
        <v>102</v>
      </c>
      <c r="E272" s="9" t="s">
        <v>607</v>
      </c>
      <c r="F272" s="9" t="s">
        <v>25</v>
      </c>
      <c r="G272" s="10" t="s">
        <v>608</v>
      </c>
      <c r="H272" s="9"/>
      <c r="I272" s="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18"/>
    </row>
    <row r="273" spans="1:26" ht="46.5" customHeight="1">
      <c r="A273" s="85">
        <v>43792</v>
      </c>
      <c r="B273" s="85">
        <v>43792</v>
      </c>
      <c r="C273" s="9" t="s">
        <v>48</v>
      </c>
      <c r="D273" s="9" t="s">
        <v>609</v>
      </c>
      <c r="E273" s="10" t="s">
        <v>412</v>
      </c>
      <c r="F273" s="10" t="s">
        <v>29</v>
      </c>
      <c r="G273" s="9" t="s">
        <v>413</v>
      </c>
      <c r="H273" s="9"/>
      <c r="I273" s="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18"/>
    </row>
    <row r="274" spans="1:25" ht="48.75" customHeight="1">
      <c r="A274" s="85">
        <v>43792</v>
      </c>
      <c r="B274" s="85">
        <v>43792</v>
      </c>
      <c r="C274" s="9" t="s">
        <v>198</v>
      </c>
      <c r="D274" s="9" t="s">
        <v>141</v>
      </c>
      <c r="E274" s="9" t="s">
        <v>245</v>
      </c>
      <c r="F274" s="9" t="s">
        <v>25</v>
      </c>
      <c r="G274" s="9" t="s">
        <v>246</v>
      </c>
      <c r="H274" s="9"/>
      <c r="I274" s="9" t="s">
        <v>610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6" ht="59.25" customHeight="1">
      <c r="A275" s="82">
        <v>43797</v>
      </c>
      <c r="B275" s="83">
        <v>43797</v>
      </c>
      <c r="C275" s="9" t="s">
        <v>472</v>
      </c>
      <c r="D275" s="9" t="s">
        <v>611</v>
      </c>
      <c r="E275" s="15" t="s">
        <v>474</v>
      </c>
      <c r="F275" s="9" t="s">
        <v>13</v>
      </c>
      <c r="G275" s="46" t="s">
        <v>475</v>
      </c>
      <c r="H275" s="9"/>
      <c r="I275" s="16" t="s">
        <v>159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18"/>
    </row>
    <row r="276" spans="1:26" ht="48.75" customHeight="1">
      <c r="A276" s="85">
        <v>43799</v>
      </c>
      <c r="B276" s="85">
        <v>43800</v>
      </c>
      <c r="C276" s="87" t="s">
        <v>17</v>
      </c>
      <c r="D276" s="84" t="s">
        <v>612</v>
      </c>
      <c r="E276" s="84" t="s">
        <v>173</v>
      </c>
      <c r="F276" s="84" t="s">
        <v>13</v>
      </c>
      <c r="G276" s="84" t="s">
        <v>174</v>
      </c>
      <c r="H276" s="46"/>
      <c r="I276" s="9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18"/>
    </row>
    <row r="277" spans="1:26" ht="55.5" customHeight="1">
      <c r="A277" s="82">
        <v>43799</v>
      </c>
      <c r="B277" s="88">
        <v>43800</v>
      </c>
      <c r="C277" s="87" t="s">
        <v>151</v>
      </c>
      <c r="D277" s="84" t="s">
        <v>613</v>
      </c>
      <c r="E277" s="84" t="s">
        <v>310</v>
      </c>
      <c r="F277" s="84" t="s">
        <v>29</v>
      </c>
      <c r="G277" s="84" t="s">
        <v>574</v>
      </c>
      <c r="H277" s="46"/>
      <c r="I277" s="58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18"/>
    </row>
    <row r="278" spans="1:26" ht="55.5" customHeight="1">
      <c r="A278" s="83">
        <v>43800</v>
      </c>
      <c r="B278" s="82">
        <v>43800</v>
      </c>
      <c r="C278" s="32" t="s">
        <v>614</v>
      </c>
      <c r="D278" s="32" t="s">
        <v>615</v>
      </c>
      <c r="E278" s="32" t="s">
        <v>616</v>
      </c>
      <c r="F278" s="32" t="s">
        <v>25</v>
      </c>
      <c r="G278" s="32" t="s">
        <v>617</v>
      </c>
      <c r="H278" s="9"/>
      <c r="I278" s="9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18"/>
    </row>
    <row r="279" spans="1:25" ht="112.5" customHeight="1">
      <c r="A279" s="8">
        <v>43806</v>
      </c>
      <c r="B279" s="34">
        <v>43806</v>
      </c>
      <c r="C279" s="35" t="s">
        <v>73</v>
      </c>
      <c r="D279" s="35" t="s">
        <v>74</v>
      </c>
      <c r="E279" s="35" t="s">
        <v>75</v>
      </c>
      <c r="F279" s="35" t="s">
        <v>25</v>
      </c>
      <c r="G279" s="37" t="s">
        <v>76</v>
      </c>
      <c r="H279" s="35"/>
      <c r="I279" s="35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6" ht="53.25" customHeight="1">
      <c r="A280" s="8">
        <v>43806</v>
      </c>
      <c r="B280" s="8">
        <v>43806</v>
      </c>
      <c r="C280" s="9" t="s">
        <v>269</v>
      </c>
      <c r="D280" s="9" t="s">
        <v>367</v>
      </c>
      <c r="E280" s="10" t="s">
        <v>419</v>
      </c>
      <c r="F280" s="10" t="s">
        <v>99</v>
      </c>
      <c r="G280" s="9" t="s">
        <v>420</v>
      </c>
      <c r="H280" s="9"/>
      <c r="I280" s="10" t="s">
        <v>618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18"/>
    </row>
    <row r="281" spans="1:25" ht="42" customHeight="1">
      <c r="A281" s="85">
        <v>43813</v>
      </c>
      <c r="B281" s="85">
        <v>43814</v>
      </c>
      <c r="C281" s="9" t="s">
        <v>144</v>
      </c>
      <c r="D281" s="9" t="s">
        <v>145</v>
      </c>
      <c r="E281" s="9" t="s">
        <v>146</v>
      </c>
      <c r="F281" s="9" t="s">
        <v>25</v>
      </c>
      <c r="G281" s="9" t="s">
        <v>147</v>
      </c>
      <c r="H281" s="9"/>
      <c r="I281" s="9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40.5" customHeight="1">
      <c r="A282" s="85">
        <v>43820</v>
      </c>
      <c r="B282" s="85">
        <v>43820</v>
      </c>
      <c r="C282" s="9" t="s">
        <v>237</v>
      </c>
      <c r="D282" s="9" t="s">
        <v>460</v>
      </c>
      <c r="E282" s="9" t="s">
        <v>239</v>
      </c>
      <c r="F282" s="9" t="s">
        <v>13</v>
      </c>
      <c r="G282" s="9" t="s">
        <v>240</v>
      </c>
      <c r="H282" s="9"/>
      <c r="I282" s="9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60" customHeight="1">
      <c r="A283" s="85">
        <v>43820</v>
      </c>
      <c r="B283" s="85">
        <v>43820</v>
      </c>
      <c r="C283" s="9" t="s">
        <v>237</v>
      </c>
      <c r="D283" s="9" t="s">
        <v>619</v>
      </c>
      <c r="E283" s="9" t="s">
        <v>242</v>
      </c>
      <c r="F283" s="9" t="s">
        <v>25</v>
      </c>
      <c r="G283" s="9" t="s">
        <v>243</v>
      </c>
      <c r="H283" s="9"/>
      <c r="I283" s="9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3.75" customHeight="1">
      <c r="A284" s="85">
        <v>43820</v>
      </c>
      <c r="B284" s="85">
        <v>43821</v>
      </c>
      <c r="C284" s="9" t="s">
        <v>17</v>
      </c>
      <c r="D284" s="9" t="s">
        <v>620</v>
      </c>
      <c r="E284" s="3" t="s">
        <v>170</v>
      </c>
      <c r="F284" s="9" t="s">
        <v>25</v>
      </c>
      <c r="G284" s="9" t="s">
        <v>171</v>
      </c>
      <c r="H284" s="9"/>
      <c r="I284" s="9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8" customHeight="1">
      <c r="A285" s="9"/>
      <c r="B285" s="9"/>
      <c r="C285" s="9"/>
      <c r="D285" s="9"/>
      <c r="E285" s="9"/>
      <c r="F285" s="9"/>
      <c r="G285" s="9"/>
      <c r="H285" s="9"/>
      <c r="I285" s="9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7.25" customHeight="1">
      <c r="A286" s="9"/>
      <c r="B286" s="9"/>
      <c r="C286" s="9"/>
      <c r="D286" s="9"/>
      <c r="E286" s="9"/>
      <c r="F286" s="9"/>
      <c r="G286" s="32"/>
      <c r="H286" s="32"/>
      <c r="I286" s="3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" customHeight="1">
      <c r="A301" s="89"/>
      <c r="B301" s="89"/>
      <c r="C301" s="89"/>
      <c r="D301" s="89"/>
      <c r="E301" s="89"/>
      <c r="F301" s="89"/>
      <c r="G301" s="89"/>
      <c r="H301" s="89"/>
      <c r="I301" s="89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" customHeight="1">
      <c r="A302" s="89"/>
      <c r="B302" s="89"/>
      <c r="C302" s="89"/>
      <c r="D302" s="89"/>
      <c r="E302" s="89"/>
      <c r="F302" s="89"/>
      <c r="G302" s="89"/>
      <c r="H302" s="89"/>
      <c r="I302" s="89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" customHeight="1">
      <c r="A303" s="89"/>
      <c r="B303" s="89"/>
      <c r="C303" s="89"/>
      <c r="D303" s="89"/>
      <c r="E303" s="89"/>
      <c r="F303" s="89"/>
      <c r="G303" s="89"/>
      <c r="H303" s="89"/>
      <c r="I303" s="89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" customHeight="1">
      <c r="A304" s="89"/>
      <c r="B304" s="89"/>
      <c r="C304" s="89"/>
      <c r="D304" s="89"/>
      <c r="E304" s="89"/>
      <c r="F304" s="89"/>
      <c r="G304" s="89"/>
      <c r="H304" s="89"/>
      <c r="I304" s="89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" customHeight="1">
      <c r="A305" s="89"/>
      <c r="B305" s="89"/>
      <c r="C305" s="89"/>
      <c r="D305" s="89"/>
      <c r="E305" s="89"/>
      <c r="F305" s="89"/>
      <c r="G305" s="89"/>
      <c r="H305" s="89"/>
      <c r="I305" s="89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" customHeight="1">
      <c r="A306" s="89"/>
      <c r="B306" s="89"/>
      <c r="C306" s="89"/>
      <c r="D306" s="89"/>
      <c r="E306" s="89"/>
      <c r="F306" s="89"/>
      <c r="G306" s="89"/>
      <c r="H306" s="89"/>
      <c r="I306" s="89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" customHeight="1">
      <c r="A307" s="89"/>
      <c r="B307" s="89"/>
      <c r="C307" s="89"/>
      <c r="D307" s="89"/>
      <c r="E307" s="89"/>
      <c r="F307" s="89"/>
      <c r="G307" s="89"/>
      <c r="H307" s="89"/>
      <c r="I307" s="89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" customHeight="1">
      <c r="A308" s="89"/>
      <c r="B308" s="89"/>
      <c r="C308" s="89"/>
      <c r="D308" s="89"/>
      <c r="E308" s="89"/>
      <c r="F308" s="89"/>
      <c r="G308" s="89"/>
      <c r="H308" s="89"/>
      <c r="I308" s="89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" customHeight="1">
      <c r="A309" s="89"/>
      <c r="B309" s="89"/>
      <c r="C309" s="89"/>
      <c r="D309" s="89"/>
      <c r="E309" s="89"/>
      <c r="F309" s="89"/>
      <c r="G309" s="89"/>
      <c r="H309" s="89"/>
      <c r="I309" s="89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" customHeight="1">
      <c r="A310" s="89"/>
      <c r="B310" s="89"/>
      <c r="C310" s="89"/>
      <c r="D310" s="89"/>
      <c r="E310" s="89"/>
      <c r="F310" s="89"/>
      <c r="G310" s="89"/>
      <c r="H310" s="89"/>
      <c r="I310" s="89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" customHeight="1">
      <c r="A311" s="89"/>
      <c r="B311" s="89"/>
      <c r="C311" s="89"/>
      <c r="D311" s="89"/>
      <c r="E311" s="89"/>
      <c r="F311" s="89"/>
      <c r="G311" s="89"/>
      <c r="H311" s="89"/>
      <c r="I311" s="89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" customHeight="1">
      <c r="A312" s="89"/>
      <c r="B312" s="89"/>
      <c r="C312" s="89"/>
      <c r="D312" s="89"/>
      <c r="E312" s="89"/>
      <c r="F312" s="89"/>
      <c r="G312" s="89"/>
      <c r="H312" s="89"/>
      <c r="I312" s="89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" customHeight="1">
      <c r="A313" s="89"/>
      <c r="B313" s="89"/>
      <c r="C313" s="89"/>
      <c r="D313" s="89"/>
      <c r="E313" s="89"/>
      <c r="F313" s="89"/>
      <c r="G313" s="89"/>
      <c r="H313" s="89"/>
      <c r="I313" s="89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" customHeight="1">
      <c r="A314" s="89"/>
      <c r="B314" s="89"/>
      <c r="C314" s="89"/>
      <c r="D314" s="89"/>
      <c r="E314" s="89"/>
      <c r="F314" s="89"/>
      <c r="G314" s="89"/>
      <c r="H314" s="89"/>
      <c r="I314" s="89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" customHeight="1">
      <c r="A315" s="89"/>
      <c r="B315" s="89"/>
      <c r="C315" s="89"/>
      <c r="D315" s="89"/>
      <c r="E315" s="89"/>
      <c r="F315" s="89"/>
      <c r="G315" s="89"/>
      <c r="H315" s="89"/>
      <c r="I315" s="89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" customHeight="1">
      <c r="A316" s="89"/>
      <c r="B316" s="89"/>
      <c r="C316" s="89"/>
      <c r="D316" s="89"/>
      <c r="E316" s="89"/>
      <c r="F316" s="89"/>
      <c r="G316" s="89"/>
      <c r="H316" s="89"/>
      <c r="I316" s="89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" customHeight="1">
      <c r="A317" s="89"/>
      <c r="B317" s="89"/>
      <c r="C317" s="89"/>
      <c r="D317" s="89"/>
      <c r="E317" s="89"/>
      <c r="F317" s="89"/>
      <c r="G317" s="89"/>
      <c r="H317" s="89"/>
      <c r="I317" s="89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" customHeight="1">
      <c r="A318" s="89"/>
      <c r="B318" s="89"/>
      <c r="C318" s="89"/>
      <c r="D318" s="89"/>
      <c r="E318" s="89"/>
      <c r="F318" s="89"/>
      <c r="G318" s="89"/>
      <c r="H318" s="89"/>
      <c r="I318" s="89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" customHeight="1">
      <c r="A320" s="89"/>
      <c r="B320" s="89"/>
      <c r="C320" s="89"/>
      <c r="D320" s="89"/>
      <c r="E320" s="89"/>
      <c r="F320" s="89"/>
      <c r="G320" s="89"/>
      <c r="H320" s="89"/>
      <c r="I320" s="89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" customHeight="1">
      <c r="A322" s="89"/>
      <c r="B322" s="89"/>
      <c r="C322" s="89"/>
      <c r="D322" s="89"/>
      <c r="E322" s="89"/>
      <c r="F322" s="89"/>
      <c r="G322" s="89"/>
      <c r="H322" s="89"/>
      <c r="I322" s="89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" customHeight="1">
      <c r="A323" s="89"/>
      <c r="B323" s="89"/>
      <c r="C323" s="89"/>
      <c r="D323" s="89"/>
      <c r="E323" s="89"/>
      <c r="F323" s="89"/>
      <c r="G323" s="89"/>
      <c r="H323" s="89"/>
      <c r="I323" s="89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" customHeight="1">
      <c r="A325" s="89"/>
      <c r="B325" s="89"/>
      <c r="C325" s="89"/>
      <c r="D325" s="89"/>
      <c r="E325" s="89"/>
      <c r="F325" s="89"/>
      <c r="G325" s="89"/>
      <c r="H325" s="89"/>
      <c r="I325" s="89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" customHeight="1">
      <c r="A326" s="89"/>
      <c r="B326" s="89"/>
      <c r="C326" s="89"/>
      <c r="D326" s="89"/>
      <c r="E326" s="89"/>
      <c r="F326" s="89"/>
      <c r="G326" s="89"/>
      <c r="H326" s="89"/>
      <c r="I326" s="89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" customHeight="1">
      <c r="A327" s="89"/>
      <c r="B327" s="89"/>
      <c r="C327" s="89"/>
      <c r="D327" s="89"/>
      <c r="E327" s="89"/>
      <c r="F327" s="89"/>
      <c r="G327" s="89"/>
      <c r="H327" s="89"/>
      <c r="I327" s="89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" customHeight="1">
      <c r="A328" s="89"/>
      <c r="B328" s="89"/>
      <c r="C328" s="89"/>
      <c r="D328" s="89"/>
      <c r="E328" s="89"/>
      <c r="F328" s="89"/>
      <c r="G328" s="89"/>
      <c r="H328" s="89"/>
      <c r="I328" s="89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" customHeight="1">
      <c r="A329" s="89"/>
      <c r="B329" s="89"/>
      <c r="C329" s="89"/>
      <c r="D329" s="89"/>
      <c r="E329" s="89"/>
      <c r="F329" s="89"/>
      <c r="G329" s="89"/>
      <c r="H329" s="89"/>
      <c r="I329" s="89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" customHeight="1">
      <c r="A330" s="89"/>
      <c r="B330" s="89"/>
      <c r="C330" s="89"/>
      <c r="D330" s="89"/>
      <c r="E330" s="89"/>
      <c r="F330" s="89"/>
      <c r="G330" s="89"/>
      <c r="H330" s="89"/>
      <c r="I330" s="89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" customHeight="1">
      <c r="A331" s="89"/>
      <c r="B331" s="89"/>
      <c r="C331" s="89"/>
      <c r="D331" s="89"/>
      <c r="E331" s="89"/>
      <c r="F331" s="89"/>
      <c r="G331" s="89"/>
      <c r="H331" s="89"/>
      <c r="I331" s="89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" customHeight="1">
      <c r="A332" s="89"/>
      <c r="B332" s="89"/>
      <c r="C332" s="89"/>
      <c r="D332" s="89"/>
      <c r="E332" s="89"/>
      <c r="F332" s="89"/>
      <c r="G332" s="89"/>
      <c r="H332" s="89"/>
      <c r="I332" s="89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" customHeight="1">
      <c r="A333" s="89"/>
      <c r="B333" s="89"/>
      <c r="C333" s="89"/>
      <c r="D333" s="89"/>
      <c r="E333" s="89"/>
      <c r="F333" s="89"/>
      <c r="G333" s="89"/>
      <c r="H333" s="89"/>
      <c r="I333" s="89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" customHeight="1">
      <c r="A334" s="89"/>
      <c r="B334" s="89"/>
      <c r="C334" s="89"/>
      <c r="D334" s="89"/>
      <c r="E334" s="89"/>
      <c r="F334" s="89"/>
      <c r="G334" s="89"/>
      <c r="H334" s="89"/>
      <c r="I334" s="89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" customHeight="1">
      <c r="A335" s="89"/>
      <c r="B335" s="89"/>
      <c r="C335" s="89"/>
      <c r="D335" s="89"/>
      <c r="E335" s="89"/>
      <c r="F335" s="89"/>
      <c r="G335" s="89"/>
      <c r="H335" s="89"/>
      <c r="I335" s="89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" customHeight="1">
      <c r="A336" s="89"/>
      <c r="B336" s="89"/>
      <c r="C336" s="89"/>
      <c r="D336" s="89"/>
      <c r="E336" s="89"/>
      <c r="F336" s="89"/>
      <c r="G336" s="89"/>
      <c r="H336" s="89"/>
      <c r="I336" s="89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" customHeight="1">
      <c r="A337" s="89"/>
      <c r="B337" s="89"/>
      <c r="C337" s="89"/>
      <c r="D337" s="89"/>
      <c r="E337" s="89"/>
      <c r="F337" s="89"/>
      <c r="G337" s="89"/>
      <c r="H337" s="89"/>
      <c r="I337" s="89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" customHeight="1">
      <c r="A338" s="89"/>
      <c r="B338" s="89"/>
      <c r="C338" s="89"/>
      <c r="D338" s="89"/>
      <c r="E338" s="89"/>
      <c r="F338" s="89"/>
      <c r="G338" s="89"/>
      <c r="H338" s="89"/>
      <c r="I338" s="89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" customHeight="1">
      <c r="A339" s="89"/>
      <c r="B339" s="89"/>
      <c r="C339" s="89"/>
      <c r="D339" s="89"/>
      <c r="E339" s="89"/>
      <c r="F339" s="89"/>
      <c r="G339" s="89"/>
      <c r="H339" s="89"/>
      <c r="I339" s="89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" customHeight="1">
      <c r="A340" s="89"/>
      <c r="B340" s="89"/>
      <c r="C340" s="89"/>
      <c r="D340" s="89"/>
      <c r="E340" s="89"/>
      <c r="F340" s="89"/>
      <c r="G340" s="89"/>
      <c r="H340" s="89"/>
      <c r="I340" s="89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" customHeight="1">
      <c r="A341" s="89"/>
      <c r="B341" s="89"/>
      <c r="C341" s="89"/>
      <c r="D341" s="89"/>
      <c r="E341" s="89"/>
      <c r="F341" s="89"/>
      <c r="G341" s="89"/>
      <c r="H341" s="89"/>
      <c r="I341" s="89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" customHeight="1">
      <c r="A342" s="89"/>
      <c r="B342" s="89"/>
      <c r="C342" s="89"/>
      <c r="D342" s="89"/>
      <c r="E342" s="89"/>
      <c r="F342" s="89"/>
      <c r="G342" s="89"/>
      <c r="H342" s="89"/>
      <c r="I342" s="89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" customHeight="1">
      <c r="A343" s="89"/>
      <c r="B343" s="89"/>
      <c r="C343" s="89"/>
      <c r="D343" s="89"/>
      <c r="E343" s="89"/>
      <c r="F343" s="89"/>
      <c r="G343" s="89"/>
      <c r="H343" s="89"/>
      <c r="I343" s="89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" customHeight="1">
      <c r="A344" s="89"/>
      <c r="B344" s="89"/>
      <c r="C344" s="89"/>
      <c r="D344" s="89"/>
      <c r="E344" s="89"/>
      <c r="F344" s="89"/>
      <c r="G344" s="89"/>
      <c r="H344" s="89"/>
      <c r="I344" s="89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" customHeight="1">
      <c r="A346" s="89"/>
      <c r="B346" s="89"/>
      <c r="C346" s="89"/>
      <c r="D346" s="89"/>
      <c r="E346" s="89"/>
      <c r="F346" s="89"/>
      <c r="G346" s="89"/>
      <c r="H346" s="89"/>
      <c r="I346" s="89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" customHeight="1">
      <c r="A347" s="89"/>
      <c r="B347" s="89"/>
      <c r="C347" s="89"/>
      <c r="D347" s="89"/>
      <c r="E347" s="89"/>
      <c r="F347" s="89"/>
      <c r="G347" s="89"/>
      <c r="H347" s="89"/>
      <c r="I347" s="89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" customHeight="1">
      <c r="A348" s="89"/>
      <c r="B348" s="89"/>
      <c r="C348" s="89"/>
      <c r="D348" s="89"/>
      <c r="E348" s="89"/>
      <c r="F348" s="89"/>
      <c r="G348" s="89"/>
      <c r="H348" s="89"/>
      <c r="I348" s="89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" customHeight="1">
      <c r="A349" s="89"/>
      <c r="B349" s="89"/>
      <c r="C349" s="89"/>
      <c r="D349" s="89"/>
      <c r="E349" s="89"/>
      <c r="F349" s="89"/>
      <c r="G349" s="89"/>
      <c r="H349" s="89"/>
      <c r="I349" s="89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" customHeight="1">
      <c r="A350" s="89"/>
      <c r="B350" s="89"/>
      <c r="C350" s="89"/>
      <c r="D350" s="89"/>
      <c r="E350" s="89"/>
      <c r="F350" s="89"/>
      <c r="G350" s="89"/>
      <c r="H350" s="89"/>
      <c r="I350" s="89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" customHeight="1">
      <c r="A351" s="89"/>
      <c r="B351" s="89"/>
      <c r="C351" s="89"/>
      <c r="D351" s="89"/>
      <c r="E351" s="89"/>
      <c r="F351" s="89"/>
      <c r="G351" s="89"/>
      <c r="H351" s="89"/>
      <c r="I351" s="89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" customHeight="1">
      <c r="A352" s="89"/>
      <c r="B352" s="89"/>
      <c r="C352" s="89"/>
      <c r="D352" s="89"/>
      <c r="E352" s="89"/>
      <c r="F352" s="89"/>
      <c r="G352" s="89"/>
      <c r="H352" s="89"/>
      <c r="I352" s="89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" customHeight="1">
      <c r="A353" s="89"/>
      <c r="B353" s="89"/>
      <c r="C353" s="89"/>
      <c r="D353" s="89"/>
      <c r="E353" s="89"/>
      <c r="F353" s="89"/>
      <c r="G353" s="89"/>
      <c r="H353" s="89"/>
      <c r="I353" s="89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" customHeight="1">
      <c r="A355" s="89"/>
      <c r="B355" s="89"/>
      <c r="C355" s="89"/>
      <c r="D355" s="89"/>
      <c r="E355" s="89"/>
      <c r="F355" s="89"/>
      <c r="G355" s="89"/>
      <c r="H355" s="89"/>
      <c r="I355" s="89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" customHeight="1">
      <c r="A356" s="89"/>
      <c r="B356" s="89"/>
      <c r="C356" s="89"/>
      <c r="D356" s="89"/>
      <c r="E356" s="89"/>
      <c r="F356" s="89"/>
      <c r="G356" s="89"/>
      <c r="H356" s="89"/>
      <c r="I356" s="89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" customHeight="1">
      <c r="A358" s="89"/>
      <c r="B358" s="89"/>
      <c r="C358" s="89"/>
      <c r="D358" s="89"/>
      <c r="E358" s="89"/>
      <c r="F358" s="89"/>
      <c r="G358" s="89"/>
      <c r="H358" s="89"/>
      <c r="I358" s="89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" customHeight="1">
      <c r="A359" s="89"/>
      <c r="B359" s="89"/>
      <c r="C359" s="89"/>
      <c r="D359" s="89"/>
      <c r="E359" s="89"/>
      <c r="F359" s="89"/>
      <c r="G359" s="89"/>
      <c r="H359" s="89"/>
      <c r="I359" s="89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" customHeight="1">
      <c r="A360" s="89"/>
      <c r="B360" s="89"/>
      <c r="C360" s="89"/>
      <c r="D360" s="89"/>
      <c r="E360" s="89"/>
      <c r="F360" s="89"/>
      <c r="G360" s="89"/>
      <c r="H360" s="89"/>
      <c r="I360" s="89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" customHeight="1">
      <c r="A361" s="89"/>
      <c r="B361" s="89"/>
      <c r="C361" s="89"/>
      <c r="D361" s="89"/>
      <c r="E361" s="89"/>
      <c r="F361" s="89"/>
      <c r="G361" s="89"/>
      <c r="H361" s="89"/>
      <c r="I361" s="89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" customHeight="1">
      <c r="A362" s="89"/>
      <c r="B362" s="89"/>
      <c r="C362" s="89"/>
      <c r="D362" s="89"/>
      <c r="E362" s="89"/>
      <c r="F362" s="89"/>
      <c r="G362" s="89"/>
      <c r="H362" s="89"/>
      <c r="I362" s="89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" customHeight="1">
      <c r="A363" s="89"/>
      <c r="B363" s="89"/>
      <c r="C363" s="89"/>
      <c r="D363" s="89"/>
      <c r="E363" s="89"/>
      <c r="F363" s="89"/>
      <c r="G363" s="89"/>
      <c r="H363" s="89"/>
      <c r="I363" s="89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" customHeight="1">
      <c r="A364" s="89"/>
      <c r="B364" s="89"/>
      <c r="C364" s="89"/>
      <c r="D364" s="89"/>
      <c r="E364" s="89"/>
      <c r="F364" s="89"/>
      <c r="G364" s="89"/>
      <c r="H364" s="89"/>
      <c r="I364" s="8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" customHeight="1">
      <c r="A365" s="89"/>
      <c r="B365" s="89"/>
      <c r="C365" s="89"/>
      <c r="D365" s="89"/>
      <c r="E365" s="89"/>
      <c r="F365" s="89"/>
      <c r="G365" s="89"/>
      <c r="H365" s="89"/>
      <c r="I365" s="8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" customHeight="1">
      <c r="A366" s="89"/>
      <c r="B366" s="89"/>
      <c r="C366" s="89"/>
      <c r="D366" s="89"/>
      <c r="E366" s="89"/>
      <c r="F366" s="89"/>
      <c r="G366" s="89"/>
      <c r="H366" s="89"/>
      <c r="I366" s="8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" customHeight="1">
      <c r="A367" s="89"/>
      <c r="B367" s="89"/>
      <c r="C367" s="89"/>
      <c r="D367" s="89"/>
      <c r="E367" s="89"/>
      <c r="F367" s="89"/>
      <c r="G367" s="89"/>
      <c r="H367" s="89"/>
      <c r="I367" s="8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" customHeight="1">
      <c r="A369" s="89"/>
      <c r="B369" s="89"/>
      <c r="C369" s="89"/>
      <c r="D369" s="89"/>
      <c r="E369" s="89"/>
      <c r="F369" s="89"/>
      <c r="G369" s="89"/>
      <c r="H369" s="89"/>
      <c r="I369" s="8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" customHeight="1">
      <c r="A370" s="89"/>
      <c r="B370" s="89"/>
      <c r="C370" s="89"/>
      <c r="D370" s="89"/>
      <c r="E370" s="89"/>
      <c r="F370" s="89"/>
      <c r="G370" s="89"/>
      <c r="H370" s="89"/>
      <c r="I370" s="8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" customHeight="1">
      <c r="A371" s="89"/>
      <c r="B371" s="89"/>
      <c r="C371" s="89"/>
      <c r="D371" s="89"/>
      <c r="E371" s="89"/>
      <c r="F371" s="89"/>
      <c r="G371" s="89"/>
      <c r="H371" s="89"/>
      <c r="I371" s="8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" customHeight="1">
      <c r="A372" s="89"/>
      <c r="B372" s="89"/>
      <c r="C372" s="89"/>
      <c r="D372" s="89"/>
      <c r="E372" s="89"/>
      <c r="F372" s="89"/>
      <c r="G372" s="89"/>
      <c r="H372" s="89"/>
      <c r="I372" s="8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" customHeight="1">
      <c r="A373" s="89"/>
      <c r="B373" s="89"/>
      <c r="C373" s="89"/>
      <c r="D373" s="89"/>
      <c r="E373" s="89"/>
      <c r="F373" s="89"/>
      <c r="G373" s="89"/>
      <c r="H373" s="89"/>
      <c r="I373" s="8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" customHeight="1">
      <c r="A374" s="89"/>
      <c r="B374" s="89"/>
      <c r="C374" s="89"/>
      <c r="D374" s="89"/>
      <c r="E374" s="89"/>
      <c r="F374" s="89"/>
      <c r="G374" s="89"/>
      <c r="H374" s="89"/>
      <c r="I374" s="8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" customHeight="1">
      <c r="A375" s="89"/>
      <c r="B375" s="89"/>
      <c r="C375" s="89"/>
      <c r="D375" s="89"/>
      <c r="E375" s="89"/>
      <c r="F375" s="89"/>
      <c r="G375" s="89"/>
      <c r="H375" s="89"/>
      <c r="I375" s="8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" customHeight="1">
      <c r="A377" s="89"/>
      <c r="B377" s="89"/>
      <c r="C377" s="89"/>
      <c r="D377" s="89"/>
      <c r="E377" s="89"/>
      <c r="F377" s="89"/>
      <c r="G377" s="89"/>
      <c r="H377" s="89"/>
      <c r="I377" s="8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" customHeight="1">
      <c r="A378" s="89"/>
      <c r="B378" s="89"/>
      <c r="C378" s="89"/>
      <c r="D378" s="89"/>
      <c r="E378" s="89"/>
      <c r="F378" s="89"/>
      <c r="G378" s="89"/>
      <c r="H378" s="89"/>
      <c r="I378" s="8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" customHeight="1">
      <c r="A379" s="89"/>
      <c r="B379" s="89"/>
      <c r="C379" s="89"/>
      <c r="D379" s="89"/>
      <c r="E379" s="89"/>
      <c r="F379" s="89"/>
      <c r="G379" s="89"/>
      <c r="H379" s="89"/>
      <c r="I379" s="8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" customHeight="1">
      <c r="A380" s="89"/>
      <c r="B380" s="89"/>
      <c r="C380" s="89"/>
      <c r="D380" s="89"/>
      <c r="E380" s="89"/>
      <c r="F380" s="89"/>
      <c r="G380" s="89"/>
      <c r="H380" s="89"/>
      <c r="I380" s="89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" customHeight="1">
      <c r="A382" s="89"/>
      <c r="B382" s="89"/>
      <c r="C382" s="89"/>
      <c r="D382" s="89"/>
      <c r="E382" s="89"/>
      <c r="F382" s="89"/>
      <c r="G382" s="89"/>
      <c r="H382" s="89"/>
      <c r="I382" s="89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" customHeight="1">
      <c r="A383" s="89"/>
      <c r="B383" s="89"/>
      <c r="C383" s="89"/>
      <c r="D383" s="89"/>
      <c r="E383" s="89"/>
      <c r="F383" s="89"/>
      <c r="G383" s="89"/>
      <c r="H383" s="89"/>
      <c r="I383" s="89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" customHeight="1">
      <c r="A384" s="89"/>
      <c r="B384" s="89"/>
      <c r="C384" s="89"/>
      <c r="D384" s="89"/>
      <c r="E384" s="89"/>
      <c r="F384" s="89"/>
      <c r="G384" s="89"/>
      <c r="H384" s="89"/>
      <c r="I384" s="89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" customHeight="1">
      <c r="A385" s="89"/>
      <c r="B385" s="89"/>
      <c r="C385" s="89"/>
      <c r="D385" s="89"/>
      <c r="E385" s="89"/>
      <c r="F385" s="89"/>
      <c r="G385" s="89"/>
      <c r="H385" s="89"/>
      <c r="I385" s="89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" customHeight="1">
      <c r="A387" s="89"/>
      <c r="B387" s="89"/>
      <c r="C387" s="89"/>
      <c r="D387" s="89"/>
      <c r="E387" s="89"/>
      <c r="F387" s="89"/>
      <c r="G387" s="89"/>
      <c r="H387" s="89"/>
      <c r="I387" s="89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" customHeight="1">
      <c r="A388" s="89"/>
      <c r="B388" s="89"/>
      <c r="C388" s="89"/>
      <c r="D388" s="89"/>
      <c r="E388" s="89"/>
      <c r="F388" s="89"/>
      <c r="G388" s="89"/>
      <c r="H388" s="89"/>
      <c r="I388" s="89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" customHeight="1">
      <c r="A389" s="89"/>
      <c r="B389" s="89"/>
      <c r="C389" s="89"/>
      <c r="D389" s="89"/>
      <c r="E389" s="89"/>
      <c r="F389" s="89"/>
      <c r="G389" s="89"/>
      <c r="H389" s="89"/>
      <c r="I389" s="89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" customHeight="1">
      <c r="A390" s="89"/>
      <c r="B390" s="89"/>
      <c r="C390" s="89"/>
      <c r="D390" s="89"/>
      <c r="E390" s="89"/>
      <c r="F390" s="89"/>
      <c r="G390" s="89"/>
      <c r="H390" s="89"/>
      <c r="I390" s="89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" customHeight="1">
      <c r="A391" s="89"/>
      <c r="B391" s="89"/>
      <c r="C391" s="89"/>
      <c r="D391" s="89"/>
      <c r="E391" s="89"/>
      <c r="F391" s="89"/>
      <c r="G391" s="89"/>
      <c r="H391" s="89"/>
      <c r="I391" s="89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" customHeight="1">
      <c r="A392" s="89"/>
      <c r="B392" s="89"/>
      <c r="C392" s="89"/>
      <c r="D392" s="89"/>
      <c r="E392" s="89"/>
      <c r="F392" s="89"/>
      <c r="G392" s="89"/>
      <c r="H392" s="89"/>
      <c r="I392" s="89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" customHeight="1">
      <c r="A393" s="89"/>
      <c r="B393" s="89"/>
      <c r="C393" s="89"/>
      <c r="D393" s="89"/>
      <c r="E393" s="89"/>
      <c r="F393" s="89"/>
      <c r="G393" s="89"/>
      <c r="H393" s="89"/>
      <c r="I393" s="89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" customHeight="1">
      <c r="A394" s="89"/>
      <c r="B394" s="89"/>
      <c r="C394" s="89"/>
      <c r="D394" s="89"/>
      <c r="E394" s="89"/>
      <c r="F394" s="89"/>
      <c r="G394" s="89"/>
      <c r="H394" s="89"/>
      <c r="I394" s="89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" customHeight="1">
      <c r="A395" s="89"/>
      <c r="B395" s="89"/>
      <c r="C395" s="89"/>
      <c r="D395" s="89"/>
      <c r="E395" s="89"/>
      <c r="F395" s="89"/>
      <c r="G395" s="89"/>
      <c r="H395" s="89"/>
      <c r="I395" s="89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" customHeight="1">
      <c r="A396" s="89"/>
      <c r="B396" s="89"/>
      <c r="C396" s="89"/>
      <c r="D396" s="89"/>
      <c r="E396" s="89"/>
      <c r="F396" s="89"/>
      <c r="G396" s="89"/>
      <c r="H396" s="89"/>
      <c r="I396" s="89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" customHeight="1">
      <c r="A397" s="89"/>
      <c r="B397" s="89"/>
      <c r="C397" s="89"/>
      <c r="D397" s="89"/>
      <c r="E397" s="89"/>
      <c r="F397" s="89"/>
      <c r="G397" s="89"/>
      <c r="H397" s="89"/>
      <c r="I397" s="89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" customHeight="1">
      <c r="A398" s="89"/>
      <c r="B398" s="89"/>
      <c r="C398" s="89"/>
      <c r="D398" s="89"/>
      <c r="E398" s="89"/>
      <c r="F398" s="89"/>
      <c r="G398" s="89"/>
      <c r="H398" s="89"/>
      <c r="I398" s="89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" customHeight="1">
      <c r="A399" s="89"/>
      <c r="B399" s="89"/>
      <c r="C399" s="89"/>
      <c r="D399" s="89"/>
      <c r="E399" s="89"/>
      <c r="F399" s="89"/>
      <c r="G399" s="89"/>
      <c r="H399" s="89"/>
      <c r="I399" s="89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" customHeight="1">
      <c r="A400" s="89"/>
      <c r="B400" s="89"/>
      <c r="C400" s="89"/>
      <c r="D400" s="89"/>
      <c r="E400" s="89"/>
      <c r="F400" s="89"/>
      <c r="G400" s="89"/>
      <c r="H400" s="89"/>
      <c r="I400" s="89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" customHeight="1">
      <c r="A401" s="89"/>
      <c r="B401" s="89"/>
      <c r="C401" s="89"/>
      <c r="D401" s="89"/>
      <c r="E401" s="89"/>
      <c r="F401" s="89"/>
      <c r="G401" s="89"/>
      <c r="H401" s="89"/>
      <c r="I401" s="89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" customHeight="1">
      <c r="A402" s="89"/>
      <c r="B402" s="89"/>
      <c r="C402" s="89"/>
      <c r="D402" s="89"/>
      <c r="E402" s="89"/>
      <c r="F402" s="89"/>
      <c r="G402" s="89"/>
      <c r="H402" s="89"/>
      <c r="I402" s="89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" customHeight="1">
      <c r="A403" s="89"/>
      <c r="B403" s="89"/>
      <c r="C403" s="89"/>
      <c r="D403" s="89"/>
      <c r="E403" s="89"/>
      <c r="F403" s="89"/>
      <c r="G403" s="89"/>
      <c r="H403" s="89"/>
      <c r="I403" s="89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" customHeight="1">
      <c r="A404" s="89"/>
      <c r="B404" s="89"/>
      <c r="C404" s="89"/>
      <c r="D404" s="89"/>
      <c r="E404" s="89"/>
      <c r="F404" s="89"/>
      <c r="G404" s="89"/>
      <c r="H404" s="89"/>
      <c r="I404" s="89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" customHeight="1">
      <c r="A405" s="89"/>
      <c r="B405" s="89"/>
      <c r="C405" s="89"/>
      <c r="D405" s="89"/>
      <c r="E405" s="89"/>
      <c r="F405" s="89"/>
      <c r="G405" s="89"/>
      <c r="H405" s="89"/>
      <c r="I405" s="89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" customHeight="1">
      <c r="A407" s="89"/>
      <c r="B407" s="89"/>
      <c r="C407" s="89"/>
      <c r="D407" s="89"/>
      <c r="E407" s="89"/>
      <c r="F407" s="89"/>
      <c r="G407" s="89"/>
      <c r="H407" s="89"/>
      <c r="I407" s="89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" customHeight="1">
      <c r="A408" s="89"/>
      <c r="B408" s="89"/>
      <c r="C408" s="89"/>
      <c r="D408" s="89"/>
      <c r="E408" s="89"/>
      <c r="F408" s="89"/>
      <c r="G408" s="89"/>
      <c r="H408" s="89"/>
      <c r="I408" s="89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" customHeight="1">
      <c r="A409" s="89"/>
      <c r="B409" s="89"/>
      <c r="C409" s="89"/>
      <c r="D409" s="89"/>
      <c r="E409" s="89"/>
      <c r="F409" s="89"/>
      <c r="G409" s="89"/>
      <c r="H409" s="89"/>
      <c r="I409" s="89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" customHeight="1">
      <c r="A410" s="89"/>
      <c r="B410" s="89"/>
      <c r="C410" s="89"/>
      <c r="D410" s="89"/>
      <c r="E410" s="89"/>
      <c r="F410" s="89"/>
      <c r="G410" s="89"/>
      <c r="H410" s="89"/>
      <c r="I410" s="89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" customHeight="1">
      <c r="A411" s="89"/>
      <c r="B411" s="89"/>
      <c r="C411" s="89"/>
      <c r="D411" s="89"/>
      <c r="E411" s="89"/>
      <c r="F411" s="89"/>
      <c r="G411" s="89"/>
      <c r="H411" s="89"/>
      <c r="I411" s="89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" customHeight="1">
      <c r="A412" s="89"/>
      <c r="B412" s="89"/>
      <c r="C412" s="89"/>
      <c r="D412" s="89"/>
      <c r="E412" s="89"/>
      <c r="F412" s="89"/>
      <c r="G412" s="89"/>
      <c r="H412" s="89"/>
      <c r="I412" s="89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" customHeight="1">
      <c r="A413" s="89"/>
      <c r="B413" s="89"/>
      <c r="C413" s="89"/>
      <c r="D413" s="89"/>
      <c r="E413" s="89"/>
      <c r="F413" s="89"/>
      <c r="G413" s="89"/>
      <c r="H413" s="89"/>
      <c r="I413" s="89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" customHeight="1">
      <c r="A414" s="89"/>
      <c r="B414" s="89"/>
      <c r="C414" s="89"/>
      <c r="D414" s="89"/>
      <c r="E414" s="89"/>
      <c r="F414" s="89"/>
      <c r="G414" s="89"/>
      <c r="H414" s="89"/>
      <c r="I414" s="89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" customHeight="1">
      <c r="A415" s="89"/>
      <c r="B415" s="89"/>
      <c r="C415" s="89"/>
      <c r="D415" s="89"/>
      <c r="E415" s="89"/>
      <c r="F415" s="89"/>
      <c r="G415" s="89"/>
      <c r="H415" s="89"/>
      <c r="I415" s="8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" customHeight="1">
      <c r="A416" s="89"/>
      <c r="B416" s="89"/>
      <c r="C416" s="89"/>
      <c r="D416" s="89"/>
      <c r="E416" s="89"/>
      <c r="F416" s="89"/>
      <c r="G416" s="89"/>
      <c r="H416" s="89"/>
      <c r="I416" s="89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" customHeight="1">
      <c r="A417" s="89"/>
      <c r="B417" s="89"/>
      <c r="C417" s="89"/>
      <c r="D417" s="89"/>
      <c r="E417" s="89"/>
      <c r="F417" s="89"/>
      <c r="G417" s="89"/>
      <c r="H417" s="89"/>
      <c r="I417" s="89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" customHeight="1">
      <c r="A418" s="89"/>
      <c r="B418" s="89"/>
      <c r="C418" s="89"/>
      <c r="D418" s="89"/>
      <c r="E418" s="89"/>
      <c r="F418" s="89"/>
      <c r="G418" s="89"/>
      <c r="H418" s="89"/>
      <c r="I418" s="89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" customHeight="1">
      <c r="A419" s="89"/>
      <c r="B419" s="89"/>
      <c r="C419" s="89"/>
      <c r="D419" s="89"/>
      <c r="E419" s="89"/>
      <c r="F419" s="89"/>
      <c r="G419" s="89"/>
      <c r="H419" s="89"/>
      <c r="I419" s="89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" customHeight="1">
      <c r="A420" s="89"/>
      <c r="B420" s="89"/>
      <c r="C420" s="89"/>
      <c r="D420" s="89"/>
      <c r="E420" s="89"/>
      <c r="F420" s="89"/>
      <c r="G420" s="89"/>
      <c r="H420" s="89"/>
      <c r="I420" s="89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" customHeight="1">
      <c r="A421" s="89"/>
      <c r="B421" s="89"/>
      <c r="C421" s="89"/>
      <c r="D421" s="89"/>
      <c r="E421" s="89"/>
      <c r="F421" s="89"/>
      <c r="G421" s="89"/>
      <c r="H421" s="89"/>
      <c r="I421" s="89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" customHeight="1">
      <c r="A422" s="89"/>
      <c r="B422" s="89"/>
      <c r="C422" s="89"/>
      <c r="D422" s="89"/>
      <c r="E422" s="89"/>
      <c r="F422" s="89"/>
      <c r="G422" s="89"/>
      <c r="H422" s="89"/>
      <c r="I422" s="89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" customHeight="1">
      <c r="A423" s="89"/>
      <c r="B423" s="89"/>
      <c r="C423" s="89"/>
      <c r="D423" s="89"/>
      <c r="E423" s="89"/>
      <c r="F423" s="89"/>
      <c r="G423" s="89"/>
      <c r="H423" s="89"/>
      <c r="I423" s="89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" customHeight="1">
      <c r="A424" s="89"/>
      <c r="B424" s="89"/>
      <c r="C424" s="89"/>
      <c r="D424" s="89"/>
      <c r="E424" s="89"/>
      <c r="F424" s="89"/>
      <c r="G424" s="89"/>
      <c r="H424" s="89"/>
      <c r="I424" s="89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" customHeight="1">
      <c r="A425" s="89"/>
      <c r="B425" s="89"/>
      <c r="C425" s="89"/>
      <c r="D425" s="89"/>
      <c r="E425" s="89"/>
      <c r="F425" s="89"/>
      <c r="G425" s="89"/>
      <c r="H425" s="89"/>
      <c r="I425" s="89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" customHeight="1">
      <c r="A426" s="89"/>
      <c r="B426" s="89"/>
      <c r="C426" s="89"/>
      <c r="D426" s="89"/>
      <c r="E426" s="89"/>
      <c r="F426" s="89"/>
      <c r="G426" s="89"/>
      <c r="H426" s="89"/>
      <c r="I426" s="89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" customHeight="1">
      <c r="A429" s="89"/>
      <c r="B429" s="89"/>
      <c r="C429" s="89"/>
      <c r="D429" s="89"/>
      <c r="E429" s="89"/>
      <c r="F429" s="89"/>
      <c r="G429" s="89"/>
      <c r="H429" s="89"/>
      <c r="I429" s="89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" customHeight="1">
      <c r="A430" s="89"/>
      <c r="B430" s="89"/>
      <c r="C430" s="89"/>
      <c r="D430" s="89"/>
      <c r="E430" s="89"/>
      <c r="F430" s="89"/>
      <c r="G430" s="89"/>
      <c r="H430" s="89"/>
      <c r="I430" s="89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" customHeight="1">
      <c r="A431" s="89"/>
      <c r="B431" s="89"/>
      <c r="C431" s="89"/>
      <c r="D431" s="89"/>
      <c r="E431" s="89"/>
      <c r="F431" s="89"/>
      <c r="G431" s="89"/>
      <c r="H431" s="89"/>
      <c r="I431" s="89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" customHeight="1">
      <c r="A432" s="89"/>
      <c r="B432" s="89"/>
      <c r="C432" s="89"/>
      <c r="D432" s="89"/>
      <c r="E432" s="89"/>
      <c r="F432" s="89"/>
      <c r="G432" s="89"/>
      <c r="H432" s="89"/>
      <c r="I432" s="89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" customHeight="1">
      <c r="A433" s="89"/>
      <c r="B433" s="89"/>
      <c r="C433" s="89"/>
      <c r="D433" s="89"/>
      <c r="E433" s="89"/>
      <c r="F433" s="89"/>
      <c r="G433" s="89"/>
      <c r="H433" s="89"/>
      <c r="I433" s="89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" customHeight="1">
      <c r="A434" s="89"/>
      <c r="B434" s="89"/>
      <c r="C434" s="89"/>
      <c r="D434" s="89"/>
      <c r="E434" s="89"/>
      <c r="F434" s="89"/>
      <c r="G434" s="89"/>
      <c r="H434" s="89"/>
      <c r="I434" s="89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" customHeight="1">
      <c r="A435" s="89"/>
      <c r="B435" s="89"/>
      <c r="C435" s="89"/>
      <c r="D435" s="89"/>
      <c r="E435" s="89"/>
      <c r="F435" s="89"/>
      <c r="G435" s="89"/>
      <c r="H435" s="89"/>
      <c r="I435" s="89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" customHeight="1">
      <c r="A436" s="89"/>
      <c r="B436" s="89"/>
      <c r="C436" s="89"/>
      <c r="D436" s="89"/>
      <c r="E436" s="89"/>
      <c r="F436" s="89"/>
      <c r="G436" s="89"/>
      <c r="H436" s="89"/>
      <c r="I436" s="89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" customHeight="1">
      <c r="A437" s="89"/>
      <c r="B437" s="89"/>
      <c r="C437" s="89"/>
      <c r="D437" s="89"/>
      <c r="E437" s="89"/>
      <c r="F437" s="89"/>
      <c r="G437" s="89"/>
      <c r="H437" s="89"/>
      <c r="I437" s="89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" customHeight="1">
      <c r="A438" s="89"/>
      <c r="B438" s="89"/>
      <c r="C438" s="89"/>
      <c r="D438" s="89"/>
      <c r="E438" s="89"/>
      <c r="F438" s="89"/>
      <c r="G438" s="89"/>
      <c r="H438" s="89"/>
      <c r="I438" s="89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" customHeight="1">
      <c r="A439" s="89"/>
      <c r="B439" s="89"/>
      <c r="C439" s="89"/>
      <c r="D439" s="89"/>
      <c r="E439" s="89"/>
      <c r="F439" s="89"/>
      <c r="G439" s="89"/>
      <c r="H439" s="89"/>
      <c r="I439" s="89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" customHeight="1">
      <c r="A440" s="89"/>
      <c r="B440" s="89"/>
      <c r="C440" s="89"/>
      <c r="D440" s="89"/>
      <c r="E440" s="89"/>
      <c r="F440" s="89"/>
      <c r="G440" s="89"/>
      <c r="H440" s="89"/>
      <c r="I440" s="89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" customHeight="1">
      <c r="A441" s="89"/>
      <c r="B441" s="89"/>
      <c r="C441" s="89"/>
      <c r="D441" s="89"/>
      <c r="E441" s="89"/>
      <c r="F441" s="89"/>
      <c r="G441" s="89"/>
      <c r="H441" s="89"/>
      <c r="I441" s="89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" customHeight="1">
      <c r="A442" s="89"/>
      <c r="B442" s="89"/>
      <c r="C442" s="89"/>
      <c r="D442" s="89"/>
      <c r="E442" s="89"/>
      <c r="F442" s="89"/>
      <c r="G442" s="89"/>
      <c r="H442" s="89"/>
      <c r="I442" s="89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" customHeight="1">
      <c r="A443" s="89"/>
      <c r="B443" s="89"/>
      <c r="C443" s="89"/>
      <c r="D443" s="89"/>
      <c r="E443" s="89"/>
      <c r="F443" s="89"/>
      <c r="G443" s="89"/>
      <c r="H443" s="89"/>
      <c r="I443" s="89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" customHeight="1">
      <c r="A444" s="89"/>
      <c r="B444" s="89"/>
      <c r="C444" s="89"/>
      <c r="D444" s="89"/>
      <c r="E444" s="89"/>
      <c r="F444" s="89"/>
      <c r="G444" s="89"/>
      <c r="H444" s="89"/>
      <c r="I444" s="89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" customHeight="1">
      <c r="A445" s="89"/>
      <c r="B445" s="89"/>
      <c r="C445" s="89"/>
      <c r="D445" s="89"/>
      <c r="E445" s="89"/>
      <c r="F445" s="89"/>
      <c r="G445" s="89"/>
      <c r="H445" s="89"/>
      <c r="I445" s="89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" customHeight="1">
      <c r="A447" s="89"/>
      <c r="B447" s="89"/>
      <c r="C447" s="89"/>
      <c r="D447" s="89"/>
      <c r="E447" s="89"/>
      <c r="F447" s="89"/>
      <c r="G447" s="89"/>
      <c r="H447" s="89"/>
      <c r="I447" s="89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" customHeight="1">
      <c r="A448" s="89"/>
      <c r="B448" s="89"/>
      <c r="C448" s="89"/>
      <c r="D448" s="89"/>
      <c r="E448" s="89"/>
      <c r="F448" s="89"/>
      <c r="G448" s="89"/>
      <c r="H448" s="89"/>
      <c r="I448" s="89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" customHeight="1">
      <c r="A449" s="89"/>
      <c r="B449" s="89"/>
      <c r="C449" s="89"/>
      <c r="D449" s="89"/>
      <c r="E449" s="89"/>
      <c r="F449" s="89"/>
      <c r="G449" s="89"/>
      <c r="H449" s="89"/>
      <c r="I449" s="89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" customHeight="1">
      <c r="A450" s="89"/>
      <c r="B450" s="89"/>
      <c r="C450" s="89"/>
      <c r="D450" s="89"/>
      <c r="E450" s="89"/>
      <c r="F450" s="89"/>
      <c r="G450" s="89"/>
      <c r="H450" s="89"/>
      <c r="I450" s="89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" customHeight="1">
      <c r="A451" s="89"/>
      <c r="B451" s="89"/>
      <c r="C451" s="89"/>
      <c r="D451" s="89"/>
      <c r="E451" s="89"/>
      <c r="F451" s="89"/>
      <c r="G451" s="89"/>
      <c r="H451" s="89"/>
      <c r="I451" s="89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" customHeight="1">
      <c r="A452" s="89"/>
      <c r="B452" s="89"/>
      <c r="C452" s="89"/>
      <c r="D452" s="89"/>
      <c r="E452" s="89"/>
      <c r="F452" s="89"/>
      <c r="G452" s="89"/>
      <c r="H452" s="89"/>
      <c r="I452" s="89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" customHeight="1">
      <c r="A453" s="89"/>
      <c r="B453" s="89"/>
      <c r="C453" s="89"/>
      <c r="D453" s="89"/>
      <c r="E453" s="89"/>
      <c r="F453" s="89"/>
      <c r="G453" s="89"/>
      <c r="H453" s="89"/>
      <c r="I453" s="89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" customHeight="1">
      <c r="A454" s="89"/>
      <c r="B454" s="89"/>
      <c r="C454" s="89"/>
      <c r="D454" s="89"/>
      <c r="E454" s="89"/>
      <c r="F454" s="89"/>
      <c r="G454" s="89"/>
      <c r="H454" s="89"/>
      <c r="I454" s="89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" customHeight="1">
      <c r="A455" s="89"/>
      <c r="B455" s="89"/>
      <c r="C455" s="89"/>
      <c r="D455" s="89"/>
      <c r="E455" s="89"/>
      <c r="F455" s="89"/>
      <c r="G455" s="89"/>
      <c r="H455" s="89"/>
      <c r="I455" s="89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" customHeight="1">
      <c r="A456" s="89"/>
      <c r="B456" s="89"/>
      <c r="C456" s="89"/>
      <c r="D456" s="89"/>
      <c r="E456" s="89"/>
      <c r="F456" s="89"/>
      <c r="G456" s="89"/>
      <c r="H456" s="89"/>
      <c r="I456" s="89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" customHeight="1">
      <c r="A457" s="89"/>
      <c r="B457" s="89"/>
      <c r="C457" s="89"/>
      <c r="D457" s="89"/>
      <c r="E457" s="89"/>
      <c r="F457" s="89"/>
      <c r="G457" s="89"/>
      <c r="H457" s="89"/>
      <c r="I457" s="89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" customHeight="1">
      <c r="A458" s="89"/>
      <c r="B458" s="89"/>
      <c r="C458" s="89"/>
      <c r="D458" s="89"/>
      <c r="E458" s="89"/>
      <c r="F458" s="89"/>
      <c r="G458" s="89"/>
      <c r="H458" s="89"/>
      <c r="I458" s="89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" customHeight="1">
      <c r="A459" s="89"/>
      <c r="B459" s="89"/>
      <c r="C459" s="89"/>
      <c r="D459" s="89"/>
      <c r="E459" s="89"/>
      <c r="F459" s="89"/>
      <c r="G459" s="89"/>
      <c r="H459" s="89"/>
      <c r="I459" s="89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" customHeight="1">
      <c r="A460" s="89"/>
      <c r="B460" s="89"/>
      <c r="C460" s="89"/>
      <c r="D460" s="89"/>
      <c r="E460" s="89"/>
      <c r="F460" s="89"/>
      <c r="G460" s="89"/>
      <c r="H460" s="89"/>
      <c r="I460" s="89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" customHeight="1">
      <c r="A461" s="89"/>
      <c r="B461" s="89"/>
      <c r="C461" s="89"/>
      <c r="D461" s="89"/>
      <c r="E461" s="89"/>
      <c r="F461" s="89"/>
      <c r="G461" s="89"/>
      <c r="H461" s="89"/>
      <c r="I461" s="89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" customHeight="1">
      <c r="A462" s="89"/>
      <c r="B462" s="89"/>
      <c r="C462" s="89"/>
      <c r="D462" s="89"/>
      <c r="E462" s="89"/>
      <c r="F462" s="89"/>
      <c r="G462" s="89"/>
      <c r="H462" s="89"/>
      <c r="I462" s="89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" customHeight="1">
      <c r="A463" s="89"/>
      <c r="B463" s="89"/>
      <c r="C463" s="89"/>
      <c r="D463" s="89"/>
      <c r="E463" s="89"/>
      <c r="F463" s="89"/>
      <c r="G463" s="89"/>
      <c r="H463" s="89"/>
      <c r="I463" s="89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" customHeight="1">
      <c r="A464" s="89"/>
      <c r="B464" s="89"/>
      <c r="C464" s="89"/>
      <c r="D464" s="89"/>
      <c r="E464" s="89"/>
      <c r="F464" s="89"/>
      <c r="G464" s="89"/>
      <c r="H464" s="89"/>
      <c r="I464" s="89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" customHeight="1">
      <c r="A465" s="89"/>
      <c r="B465" s="89"/>
      <c r="C465" s="89"/>
      <c r="D465" s="89"/>
      <c r="E465" s="89"/>
      <c r="F465" s="89"/>
      <c r="G465" s="89"/>
      <c r="H465" s="89"/>
      <c r="I465" s="89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" customHeight="1">
      <c r="A466" s="89"/>
      <c r="B466" s="89"/>
      <c r="C466" s="89"/>
      <c r="D466" s="89"/>
      <c r="E466" s="89"/>
      <c r="F466" s="89"/>
      <c r="G466" s="89"/>
      <c r="H466" s="89"/>
      <c r="I466" s="89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" customHeight="1">
      <c r="A467" s="89"/>
      <c r="B467" s="89"/>
      <c r="C467" s="89"/>
      <c r="D467" s="89"/>
      <c r="E467" s="89"/>
      <c r="F467" s="89"/>
      <c r="G467" s="89"/>
      <c r="H467" s="89"/>
      <c r="I467" s="8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3:$I$284"/>
  <mergeCells count="1">
    <mergeCell ref="A1:G1"/>
  </mergeCells>
  <hyperlinks>
    <hyperlink ref="H4" r:id="rId1" display="http://rkf.org.ru/upload/documents/vk/PS_Dogwards.PDF"/>
    <hyperlink ref="H5" r:id="rId2" display="http://rkf.edusf.ru/RKF/ExhibitionResults/ExhibitionResultListView?exhibitionId=46&amp;backUrl=%2fRKF%2fExhibitionResults%2fExhibitionsView&amp;fbclid=IwAR1aoq2stuSx3lsHeVADbL9iLGRtgaJow4WWQJFrg9lwcxhYaaJjLtXFMlo"/>
    <hyperlink ref="H6" r:id="rId3" display="http://rkf.org.ru/upload/documents/vk/PS/PS_lukom.pdf"/>
    <hyperlink ref="H7" r:id="rId4" display="http://rkf.org.ru/upload/documents/vk/PS/PS_Parma.pdf"/>
    <hyperlink ref="H8" r:id="rId5" display="http://rkf.org.ru/upload/documents/vk/PS/PS_Kungur.pdf"/>
    <hyperlink ref="H9" r:id="rId6" display="http://rkf.org.ru/upload/documents/vk/PS/PS_Pskov_best.pdf"/>
  </hyperlink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