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950" tabRatio="726" activeTab="0"/>
  </bookViews>
  <sheets>
    <sheet name="Личн_L" sheetId="1" r:id="rId1"/>
    <sheet name="Личн_ M" sheetId="2" r:id="rId2"/>
    <sheet name="Личн_S" sheetId="3" r:id="rId3"/>
    <sheet name="Ком_L" sheetId="4" r:id="rId4"/>
    <sheet name="Ком_ M" sheetId="5" r:id="rId5"/>
    <sheet name="Ком_ S" sheetId="6" r:id="rId6"/>
  </sheets>
  <definedNames>
    <definedName name="_xlnm.Print_Area" localSheetId="4">'Ком_ M'!$A$1:$K$59</definedName>
    <definedName name="_xlnm.Print_Area" localSheetId="3">'Ком_L'!$A$1:$K$78</definedName>
    <definedName name="_xlnm.Print_Area" localSheetId="0">'Личн_L'!$A$1:$R$62</definedName>
    <definedName name="_xlnm.Print_Area" localSheetId="2">'Личн_S'!$A$1:$S$46</definedName>
  </definedNames>
  <calcPr fullCalcOnLoad="1"/>
</workbook>
</file>

<file path=xl/sharedStrings.xml><?xml version="1.0" encoding="utf-8"?>
<sst xmlns="http://schemas.openxmlformats.org/spreadsheetml/2006/main" count="1051" uniqueCount="326">
  <si>
    <t xml:space="preserve">Протокол соревнований по аджилити   </t>
  </si>
  <si>
    <t>Категория</t>
  </si>
  <si>
    <t>Длина трассы джампинга</t>
  </si>
  <si>
    <t>Контрольное время</t>
  </si>
  <si>
    <t>Max время</t>
  </si>
  <si>
    <t>Командное первенство</t>
  </si>
  <si>
    <t>№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</si>
  <si>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</si>
  <si>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</si>
  <si>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</si>
  <si>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</si>
  <si>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</si>
  <si>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</si>
  <si>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штрафов</t>
  </si>
  <si>
    <t>Сумма времени</t>
  </si>
  <si>
    <t xml:space="preserve">Судья соревнований </t>
  </si>
  <si>
    <t xml:space="preserve">Всего участников </t>
  </si>
  <si>
    <t>место</t>
  </si>
  <si>
    <t>Личное первенство</t>
  </si>
  <si>
    <t>ФОРМУЛЫ</t>
  </si>
  <si>
    <t>Скорость</t>
  </si>
  <si>
    <t>Длина трассы аджилити</t>
  </si>
  <si>
    <t>Команда/спортсмен</t>
  </si>
  <si>
    <t>Спортсмен</t>
  </si>
  <si>
    <t>М</t>
  </si>
  <si>
    <t>L</t>
  </si>
  <si>
    <t>S</t>
  </si>
  <si>
    <t>M</t>
  </si>
  <si>
    <t>шпиц</t>
  </si>
  <si>
    <t>Всего команд</t>
  </si>
  <si>
    <t>Федорова Галина</t>
  </si>
  <si>
    <t>Эбони</t>
  </si>
  <si>
    <t>Улыбина Маргарита</t>
  </si>
  <si>
    <t>Дубичева Людмила</t>
  </si>
  <si>
    <t>Тайна</t>
  </si>
  <si>
    <t>Филатова Елена</t>
  </si>
  <si>
    <t>пудель</t>
  </si>
  <si>
    <t>Порш</t>
  </si>
  <si>
    <t>"Евразия-2010"</t>
  </si>
  <si>
    <t xml:space="preserve">Шишакина Елена </t>
  </si>
  <si>
    <t>Марго</t>
  </si>
  <si>
    <t>Пашкова Наталья</t>
  </si>
  <si>
    <t>Наполеон</t>
  </si>
  <si>
    <t>Гурова Екатерина</t>
  </si>
  <si>
    <t>Азарт</t>
  </si>
  <si>
    <t>Шелякина Мария</t>
  </si>
  <si>
    <t>Бруста</t>
  </si>
  <si>
    <t>ЯСЕНЕВО-1, г.Москва</t>
  </si>
  <si>
    <t>ЯСЕНЕВО-2, г.Москва</t>
  </si>
  <si>
    <t>Горецкая Мария</t>
  </si>
  <si>
    <t>рус.спаниэль</t>
  </si>
  <si>
    <t>Рада</t>
  </si>
  <si>
    <t>Пустырева Мария</t>
  </si>
  <si>
    <t>бигль</t>
  </si>
  <si>
    <t>Ники</t>
  </si>
  <si>
    <t>бордер терьер</t>
  </si>
  <si>
    <t>Ермак</t>
  </si>
  <si>
    <t>Гриднева Галина</t>
  </si>
  <si>
    <t>Ефременкова Ольга</t>
  </si>
  <si>
    <t>фокстерьер</t>
  </si>
  <si>
    <t>Зверобой</t>
  </si>
  <si>
    <t>шелти</t>
  </si>
  <si>
    <t>Искуситель</t>
  </si>
  <si>
    <t>Галактионова Анастасия</t>
  </si>
  <si>
    <t>Хоббит Боббит</t>
  </si>
  <si>
    <t>Чураева Екатерина</t>
  </si>
  <si>
    <t>Елана</t>
  </si>
  <si>
    <t>Галутина Наталья</t>
  </si>
  <si>
    <t>норвич-т.</t>
  </si>
  <si>
    <t>Форд Янни Христофор</t>
  </si>
  <si>
    <t>Герасимова Ирина</t>
  </si>
  <si>
    <t>такса</t>
  </si>
  <si>
    <t>Эльфа Акиро</t>
  </si>
  <si>
    <t>метис</t>
  </si>
  <si>
    <t>Дана</t>
  </si>
  <si>
    <t>амстафф.терьер</t>
  </si>
  <si>
    <t>Джерри</t>
  </si>
  <si>
    <t>Академия DOGS г.Кострома</t>
  </si>
  <si>
    <t>Квасова Евгения</t>
  </si>
  <si>
    <t>Алекинова Татьяна</t>
  </si>
  <si>
    <t>Фиалковый Эльф</t>
  </si>
  <si>
    <t>Алексеева Элла</t>
  </si>
  <si>
    <t>Ивушка из Твер.сказки</t>
  </si>
  <si>
    <t>Захарова Екатерина</t>
  </si>
  <si>
    <t>Пауэр Флай</t>
  </si>
  <si>
    <t>Пацкевич Екатерина</t>
  </si>
  <si>
    <t>босерон</t>
  </si>
  <si>
    <t xml:space="preserve">Альфа Сагиттариус Бади Адо </t>
  </si>
  <si>
    <t>Михайлова Татьяна</t>
  </si>
  <si>
    <t>нем.овчарка</t>
  </si>
  <si>
    <t xml:space="preserve">Ленвальд Вельд Чип </t>
  </si>
  <si>
    <t>С-Петербург макси</t>
  </si>
  <si>
    <t xml:space="preserve">Пацкевич Екатерина </t>
  </si>
  <si>
    <t>Феликс</t>
  </si>
  <si>
    <t xml:space="preserve">Tigmarilain Plakki Winner </t>
  </si>
  <si>
    <t xml:space="preserve">Захарова Екатерина </t>
  </si>
  <si>
    <t xml:space="preserve">Марвитхолл Фортуна </t>
  </si>
  <si>
    <t xml:space="preserve">Михайлова Татьяна </t>
  </si>
  <si>
    <t xml:space="preserve">Katrilon"s Ontario </t>
  </si>
  <si>
    <t>С-Петербург медиум</t>
  </si>
  <si>
    <t xml:space="preserve">Квиндт Татьяна </t>
  </si>
  <si>
    <t xml:space="preserve">Тигмарилайн Голден Хани </t>
  </si>
  <si>
    <t xml:space="preserve">Сэнди май Дрим </t>
  </si>
  <si>
    <t xml:space="preserve">Володина Надежда </t>
  </si>
  <si>
    <t>карл.пудель</t>
  </si>
  <si>
    <t xml:space="preserve">Изосимова Ольга </t>
  </si>
  <si>
    <t>С-Петербург мини</t>
  </si>
  <si>
    <t>папийон</t>
  </si>
  <si>
    <t>Ривас Росс Цикламен</t>
  </si>
  <si>
    <t>Соложенцева Юлия</t>
  </si>
  <si>
    <t>вельш корги пемброк</t>
  </si>
  <si>
    <t>Rus Glamur Victoria Koroleva Anglii</t>
  </si>
  <si>
    <t>Тактаева Елена</t>
  </si>
  <si>
    <t>Aisknekht Hennessy</t>
  </si>
  <si>
    <t>Индира Несси Лайт</t>
  </si>
  <si>
    <t>Аста Айскрим</t>
  </si>
  <si>
    <t>Лаврова Алла</t>
  </si>
  <si>
    <t>Шибалова Ирина</t>
  </si>
  <si>
    <t>Адриатика</t>
  </si>
  <si>
    <t>Мешкова Наталья</t>
  </si>
  <si>
    <t>Альфа Центавра</t>
  </si>
  <si>
    <t>Абросимова Ирина</t>
  </si>
  <si>
    <t>Алонсо</t>
  </si>
  <si>
    <t>Созвездие Геры, Нижегор.обл.</t>
  </si>
  <si>
    <t>вельштерьер</t>
  </si>
  <si>
    <t>Kelt</t>
  </si>
  <si>
    <t>Берта</t>
  </si>
  <si>
    <t>Семова Кристина</t>
  </si>
  <si>
    <t>г/ш.фокстерьер</t>
  </si>
  <si>
    <t>Гарсия Морено</t>
  </si>
  <si>
    <t>Дьюти Вин Чинзанно</t>
  </si>
  <si>
    <t>Махнева Екатерина</t>
  </si>
  <si>
    <t>ам.кокер-спаниель</t>
  </si>
  <si>
    <t>Линдан Арлекин Витамин</t>
  </si>
  <si>
    <t>Правосудова Светлана</t>
  </si>
  <si>
    <t>Яндекс</t>
  </si>
  <si>
    <t>Идеал Бьютифул Ченс</t>
  </si>
  <si>
    <t>Ави</t>
  </si>
  <si>
    <t>Сорокин Денис</t>
  </si>
  <si>
    <t>Звездная Экспрессия</t>
  </si>
  <si>
    <t>Медведкова Елена</t>
  </si>
  <si>
    <t>нем.шпиц</t>
  </si>
  <si>
    <t>Айскнехт Эльфания</t>
  </si>
  <si>
    <t>Клюквина Екатерина</t>
  </si>
  <si>
    <t>Каспер</t>
  </si>
  <si>
    <t>Петренко Янина</t>
  </si>
  <si>
    <t>Иваново-мини</t>
  </si>
  <si>
    <t>англ.кокер-спаниель</t>
  </si>
  <si>
    <t>Федос</t>
  </si>
  <si>
    <t>Сагдеев Руслан</t>
  </si>
  <si>
    <t>Кэнвивиэл Бэлл</t>
  </si>
  <si>
    <t>Nafani Kverty Fire Fly</t>
  </si>
  <si>
    <t>Фролова Нина</t>
  </si>
  <si>
    <t>Форсаж</t>
  </si>
  <si>
    <t>Иваново-медиум</t>
  </si>
  <si>
    <t>Нафани Кеннет Блю Бриз</t>
  </si>
  <si>
    <t>тервюрен</t>
  </si>
  <si>
    <t>Бенгалия</t>
  </si>
  <si>
    <t>Артист Браво Триумф</t>
  </si>
  <si>
    <t>Айскнехт Импоссибл Имп</t>
  </si>
  <si>
    <t>Иваново-макси-1</t>
  </si>
  <si>
    <t>Айскнехт Роберт Брюс</t>
  </si>
  <si>
    <t>Галкина Юлия</t>
  </si>
  <si>
    <t>Летс Гоу</t>
  </si>
  <si>
    <t>Иваново-макси-2</t>
  </si>
  <si>
    <t xml:space="preserve">Сычева Юлия </t>
  </si>
  <si>
    <t>Прайм Тайм</t>
  </si>
  <si>
    <t>Ларионова Светлана</t>
  </si>
  <si>
    <t>Фантастика</t>
  </si>
  <si>
    <t xml:space="preserve">Дорсдорф Орхидея </t>
  </si>
  <si>
    <t>бордер колли</t>
  </si>
  <si>
    <t>Старцева Алина</t>
  </si>
  <si>
    <t>Уши</t>
  </si>
  <si>
    <t>Серова Марина</t>
  </si>
  <si>
    <t>Альф</t>
  </si>
  <si>
    <t>Ваня</t>
  </si>
  <si>
    <t>Морозова Светлана</t>
  </si>
  <si>
    <t>Джери Ли</t>
  </si>
  <si>
    <t>Туманова Светлана</t>
  </si>
  <si>
    <t>Скипи</t>
  </si>
  <si>
    <t xml:space="preserve"> Кондрашова Светлана</t>
  </si>
  <si>
    <t>Рашани</t>
  </si>
  <si>
    <t>Бэйкон</t>
  </si>
  <si>
    <t>Винни</t>
  </si>
  <si>
    <t>Мешкова Елена</t>
  </si>
  <si>
    <t>Джасти</t>
  </si>
  <si>
    <t>Щербакова Ольга</t>
  </si>
  <si>
    <t>Феличе</t>
  </si>
  <si>
    <t>Дакша</t>
  </si>
  <si>
    <t xml:space="preserve"> Шерстнева Татьяна</t>
  </si>
  <si>
    <t>миттельшнауцер</t>
  </si>
  <si>
    <t>Нара</t>
  </si>
  <si>
    <t>Пирогова Наталья</t>
  </si>
  <si>
    <t>эрдельтерьер</t>
  </si>
  <si>
    <t>Райз</t>
  </si>
  <si>
    <t>Хит</t>
  </si>
  <si>
    <t>Кельт</t>
  </si>
  <si>
    <t>Ильина Полина</t>
  </si>
  <si>
    <t>малинуа</t>
  </si>
  <si>
    <t>Штеффи</t>
  </si>
  <si>
    <t>Повалищева Екатерина</t>
  </si>
  <si>
    <t>Ресси</t>
  </si>
  <si>
    <t>Абзац, Москва</t>
  </si>
  <si>
    <t>Аванс, Москва</t>
  </si>
  <si>
    <t>Алмаз. Москва</t>
  </si>
  <si>
    <t>Алтын, Москва</t>
  </si>
  <si>
    <t>Антей, Москва</t>
  </si>
  <si>
    <t>Атас, Москва</t>
  </si>
  <si>
    <t>Томилова Мария</t>
  </si>
  <si>
    <t>Тори</t>
  </si>
  <si>
    <t>Вешка</t>
  </si>
  <si>
    <t>Вдовиченко Галина</t>
  </si>
  <si>
    <t>пиренейская овчарка</t>
  </si>
  <si>
    <t>Дези</t>
  </si>
  <si>
    <t>Кондрашова Светлана</t>
  </si>
  <si>
    <t>Дили</t>
  </si>
  <si>
    <t>Чумакова Анастасия</t>
  </si>
  <si>
    <t>спаниель</t>
  </si>
  <si>
    <t>Кирилл</t>
  </si>
  <si>
    <t>Резниченко Дарья</t>
  </si>
  <si>
    <t>Несси</t>
  </si>
  <si>
    <t>Волкова Дарья</t>
  </si>
  <si>
    <t>Шурик</t>
  </si>
  <si>
    <t>Юкси</t>
  </si>
  <si>
    <t>Сапожникова Светлана</t>
  </si>
  <si>
    <t>Дося</t>
  </si>
  <si>
    <t>Азарт, москва</t>
  </si>
  <si>
    <t>Альфа. Москва</t>
  </si>
  <si>
    <t>Аурум. Москва</t>
  </si>
  <si>
    <t>Осборн</t>
  </si>
  <si>
    <t xml:space="preserve"> Капустина Елена</t>
  </si>
  <si>
    <t>Пати</t>
  </si>
  <si>
    <t>Чикаго</t>
  </si>
  <si>
    <t>Мастер</t>
  </si>
  <si>
    <t>Шульга Татьяна</t>
  </si>
  <si>
    <t>Коррида</t>
  </si>
  <si>
    <t>Мешков Сергей</t>
  </si>
  <si>
    <t>Тороша</t>
  </si>
  <si>
    <t>Егорова Анастасия</t>
  </si>
  <si>
    <t>Масяня</t>
  </si>
  <si>
    <t>Горбунова Людмила</t>
  </si>
  <si>
    <t>Алиса</t>
  </si>
  <si>
    <t>Томми</t>
  </si>
  <si>
    <t>Авось, Москва</t>
  </si>
  <si>
    <t>Астра, Москва</t>
  </si>
  <si>
    <t>Айрон, Москва</t>
  </si>
  <si>
    <t>Леонова Екатерина</t>
  </si>
  <si>
    <t>Дели</t>
  </si>
  <si>
    <t>Кочетова Елена</t>
  </si>
  <si>
    <t>Ви Экселлент</t>
  </si>
  <si>
    <t>Бона Джон</t>
  </si>
  <si>
    <t xml:space="preserve">Струлева Ольга </t>
  </si>
  <si>
    <t>Роки</t>
  </si>
  <si>
    <t>Сарычева Валентина</t>
  </si>
  <si>
    <t>Бэкхем</t>
  </si>
  <si>
    <t>Инюшева Наталья</t>
  </si>
  <si>
    <t>шипперке</t>
  </si>
  <si>
    <t>Джони</t>
  </si>
  <si>
    <t>Нэлли</t>
  </si>
  <si>
    <t>С Красной Горки</t>
  </si>
  <si>
    <t>Парс.Рас.терьер</t>
  </si>
  <si>
    <t>голден ретривер</t>
  </si>
  <si>
    <t>Харлетта Краун Голд</t>
  </si>
  <si>
    <t>Шмелева Анна</t>
  </si>
  <si>
    <t>Арво</t>
  </si>
  <si>
    <t>Ириска</t>
  </si>
  <si>
    <t>Смирнова Людмила</t>
  </si>
  <si>
    <t>Салина</t>
  </si>
  <si>
    <t>Tomas Glabazny (Словакия)</t>
  </si>
  <si>
    <t>Роден</t>
  </si>
  <si>
    <t>Ингрид Лакоста</t>
  </si>
  <si>
    <t>Империя Звездная</t>
  </si>
  <si>
    <t>Викинг</t>
  </si>
  <si>
    <t>Аллерт</t>
  </si>
  <si>
    <t>Вилли</t>
  </si>
  <si>
    <t>Санни</t>
  </si>
  <si>
    <t>Нео</t>
  </si>
  <si>
    <t>Торопов Роман</t>
  </si>
  <si>
    <t>Иванова Анна</t>
  </si>
  <si>
    <t>Елисей Кинг</t>
  </si>
  <si>
    <t>Беляева Евгения</t>
  </si>
  <si>
    <t>Инсайт Лайф</t>
  </si>
  <si>
    <t>Колобок, Москва</t>
  </si>
  <si>
    <t>Фламинго, Москва</t>
  </si>
  <si>
    <t>Колибри, Москва</t>
  </si>
  <si>
    <t>Аллигатор, Москва</t>
  </si>
  <si>
    <t>Альбатрос, Москва</t>
  </si>
  <si>
    <t>Егорушка</t>
  </si>
  <si>
    <t>г.ф.т.</t>
  </si>
  <si>
    <t>Канопус</t>
  </si>
  <si>
    <t>Колобок-М</t>
  </si>
  <si>
    <t>Фламинго-М</t>
  </si>
  <si>
    <t>Колибри-М</t>
  </si>
  <si>
    <t>Аллигатор-М</t>
  </si>
  <si>
    <t>Колобок-S</t>
  </si>
  <si>
    <t>Фламинго-S</t>
  </si>
  <si>
    <t>Короткова Анна</t>
  </si>
  <si>
    <t>Веснушка</t>
  </si>
  <si>
    <t>Динара</t>
  </si>
  <si>
    <t>Левченко Анастасия</t>
  </si>
  <si>
    <t>Джорид</t>
  </si>
  <si>
    <t>Бонифаций</t>
  </si>
  <si>
    <t>Христий Ирина</t>
  </si>
  <si>
    <t>Капустина Елена</t>
  </si>
  <si>
    <t>Ларюшин Анатолий</t>
  </si>
  <si>
    <t xml:space="preserve">Череповец </t>
  </si>
  <si>
    <t>Северодвинск</t>
  </si>
  <si>
    <t>С-Пб</t>
  </si>
  <si>
    <t>Костылева Наталья</t>
  </si>
  <si>
    <t>д.р.т.</t>
  </si>
  <si>
    <t>Максимова Юлия</t>
  </si>
  <si>
    <t xml:space="preserve">НС Хохлома Золотая </t>
  </si>
  <si>
    <t xml:space="preserve">Огненный Дождь </t>
  </si>
  <si>
    <t>Русский Север</t>
  </si>
  <si>
    <t>Баруздина Елена</t>
  </si>
  <si>
    <t>Лесной Разбойник Гуд</t>
  </si>
  <si>
    <t>Корепина Анна</t>
  </si>
  <si>
    <t>Веселый Роджер</t>
  </si>
  <si>
    <t>Левашева Евгения</t>
  </si>
  <si>
    <t>ц/ш</t>
  </si>
  <si>
    <t>Арс</t>
  </si>
  <si>
    <t>Городилова Светлана</t>
  </si>
  <si>
    <t>Русский Шоколад</t>
  </si>
  <si>
    <t>снят</t>
  </si>
  <si>
    <t>Берман</t>
  </si>
  <si>
    <t>фин.шпиц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</si>
</sst>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4"/>
      <name val="Arial Unicode MS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vertical="center" textRotation="9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49" fontId="0" fillId="2" borderId="1" xfId="0" applyNumberFormat="1" applyFill="1" applyBorder="1" applyAlignment="1" applyProtection="1">
      <alignment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4" xfId="0" applyFont="1" applyBorder="1" applyAlignment="1">
      <alignment horizontal="left"/>
    </xf>
    <xf numFmtId="0" fontId="7" fillId="3" borderId="15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shrinkToFit="1"/>
    </xf>
    <xf numFmtId="0" fontId="7" fillId="3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3" borderId="14" xfId="0" applyFont="1" applyFill="1" applyBorder="1" applyAlignment="1">
      <alignment horizontal="center" shrinkToFit="1"/>
    </xf>
    <xf numFmtId="0" fontId="7" fillId="3" borderId="17" xfId="0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7" fillId="3" borderId="1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9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49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0" fillId="2" borderId="2" xfId="0" applyNumberFormat="1" applyFill="1" applyBorder="1" applyAlignment="1" applyProtection="1">
      <alignment/>
      <protection locked="0"/>
    </xf>
    <xf numFmtId="0" fontId="7" fillId="3" borderId="16" xfId="0" applyFont="1" applyFill="1" applyBorder="1" applyAlignment="1">
      <alignment/>
    </xf>
    <xf numFmtId="0" fontId="7" fillId="3" borderId="15" xfId="0" applyFont="1" applyFill="1" applyBorder="1" applyAlignment="1">
      <alignment horizontal="left"/>
    </xf>
    <xf numFmtId="0" fontId="7" fillId="3" borderId="15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 horizontal="center"/>
    </xf>
    <xf numFmtId="49" fontId="0" fillId="2" borderId="19" xfId="0" applyNumberFormat="1" applyFill="1" applyBorder="1" applyAlignment="1" applyProtection="1">
      <alignment/>
      <protection locked="0"/>
    </xf>
    <xf numFmtId="0" fontId="0" fillId="0" borderId="19" xfId="0" applyFont="1" applyBorder="1" applyAlignment="1">
      <alignment horizontal="center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 applyProtection="1">
      <alignment/>
      <protection/>
    </xf>
    <xf numFmtId="49" fontId="0" fillId="2" borderId="22" xfId="0" applyNumberFormat="1" applyFill="1" applyBorder="1" applyAlignment="1" applyProtection="1">
      <alignment/>
      <protection locked="0"/>
    </xf>
    <xf numFmtId="0" fontId="2" fillId="0" borderId="6" xfId="0" applyFont="1" applyFill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3" xfId="0" applyFont="1" applyFill="1" applyBorder="1" applyAlignment="1">
      <alignment horizontal="center" shrinkToFit="1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49" fontId="0" fillId="2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3" borderId="1" xfId="0" applyFont="1" applyFill="1" applyBorder="1" applyAlignment="1">
      <alignment horizontal="center" shrinkToFit="1"/>
    </xf>
    <xf numFmtId="0" fontId="8" fillId="3" borderId="13" xfId="0" applyFont="1" applyFill="1" applyBorder="1" applyAlignment="1">
      <alignment horizontal="center" shrinkToFit="1"/>
    </xf>
    <xf numFmtId="0" fontId="7" fillId="3" borderId="1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0" borderId="19" xfId="0" applyBorder="1" applyAlignment="1">
      <alignment horizontal="center" wrapText="1"/>
    </xf>
    <xf numFmtId="0" fontId="0" fillId="3" borderId="20" xfId="0" applyFill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" xfId="0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shrinkToFit="1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2" borderId="27" xfId="0" applyNumberFormat="1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Fill="1" applyBorder="1" applyAlignment="1">
      <alignment horizontal="center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shrinkToFi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49" fontId="0" fillId="2" borderId="30" xfId="0" applyNumberForma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0" xfId="0" applyFill="1" applyBorder="1" applyAlignment="1">
      <alignment horizontal="center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2" borderId="19" xfId="0" applyFill="1" applyBorder="1" applyAlignment="1">
      <alignment/>
    </xf>
    <xf numFmtId="0" fontId="2" fillId="0" borderId="32" xfId="0" applyFont="1" applyFill="1" applyBorder="1" applyAlignment="1">
      <alignment horizontal="center" shrinkToFit="1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49" fontId="0" fillId="2" borderId="33" xfId="0" applyNumberFormat="1" applyFill="1" applyBorder="1" applyAlignment="1" applyProtection="1">
      <alignment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49" fontId="0" fillId="2" borderId="34" xfId="0" applyNumberFormat="1" applyFill="1" applyBorder="1" applyAlignment="1" applyProtection="1">
      <alignment/>
      <protection locked="0"/>
    </xf>
    <xf numFmtId="0" fontId="0" fillId="4" borderId="2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view="pageBreakPreview" zoomScale="80" zoomScaleNormal="80" zoomScaleSheetLayoutView="80" workbookViewId="0" topLeftCell="A1">
      <pane xSplit="4" topLeftCell="E1" activePane="topRight" state="frozen"/>
      <selection pane="topLeft" activeCell="A4" sqref="A4"/>
      <selection pane="topRight" activeCell="P11" sqref="P11"/>
    </sheetView>
  </sheetViews>
  <sheetFormatPr defaultColWidth="9.00390625" defaultRowHeight="12.75"/>
  <cols>
    <col min="1" max="1" width="5.25390625" style="0" customWidth="1"/>
    <col min="2" max="2" width="24.25390625" style="0" customWidth="1"/>
    <col min="3" max="3" width="15.125" style="0" customWidth="1"/>
    <col min="4" max="4" width="23.25390625" style="0" customWidth="1"/>
    <col min="5" max="5" width="0.74609375" style="0" customWidth="1"/>
    <col min="6" max="6" width="8.75390625" style="0" customWidth="1"/>
    <col min="7" max="7" width="7.25390625" style="0" customWidth="1"/>
    <col min="8" max="8" width="8.25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8.8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5.375" style="40" customWidth="1"/>
  </cols>
  <sheetData>
    <row r="1" spans="1:12" ht="20.25">
      <c r="A1" s="1" t="s">
        <v>0</v>
      </c>
      <c r="F1" s="18" t="s">
        <v>38</v>
      </c>
      <c r="G1" s="19"/>
      <c r="H1" s="20"/>
      <c r="I1" s="19"/>
      <c r="J1" s="19"/>
      <c r="K1" s="3"/>
      <c r="L1" s="3"/>
    </row>
    <row r="3" spans="2:9" ht="18">
      <c r="B3" s="9" t="s">
        <v>15</v>
      </c>
      <c r="C3" s="134" t="s">
        <v>268</v>
      </c>
      <c r="D3" s="134"/>
      <c r="E3" s="3"/>
      <c r="G3" t="s">
        <v>1</v>
      </c>
      <c r="I3" s="21" t="s">
        <v>25</v>
      </c>
    </row>
    <row r="4" ht="12.75">
      <c r="N4" s="3"/>
    </row>
    <row r="5" spans="6:14" ht="12.75">
      <c r="F5" s="84" t="s">
        <v>21</v>
      </c>
      <c r="G5" s="83"/>
      <c r="H5" s="83"/>
      <c r="I5" s="85">
        <v>166</v>
      </c>
      <c r="K5" s="17" t="s">
        <v>2</v>
      </c>
      <c r="N5" s="22">
        <v>145</v>
      </c>
    </row>
    <row r="6" spans="2:13" ht="12.75">
      <c r="B6" s="8" t="s">
        <v>16</v>
      </c>
      <c r="C6" s="22"/>
      <c r="F6" s="83" t="s">
        <v>20</v>
      </c>
      <c r="G6" s="83"/>
      <c r="H6" s="86">
        <f>I5/F8</f>
        <v>3.3877551020408165</v>
      </c>
      <c r="I6" s="83"/>
      <c r="K6" s="2" t="s">
        <v>20</v>
      </c>
      <c r="M6" s="23">
        <f>N5/K8</f>
        <v>3.717948717948718</v>
      </c>
    </row>
    <row r="7" spans="6:14" ht="13.5" thickBot="1">
      <c r="F7" s="83" t="s">
        <v>3</v>
      </c>
      <c r="G7" s="87"/>
      <c r="H7" s="83"/>
      <c r="I7" s="83" t="s">
        <v>4</v>
      </c>
      <c r="K7" t="s">
        <v>3</v>
      </c>
      <c r="L7" s="3"/>
      <c r="N7" t="s">
        <v>4</v>
      </c>
    </row>
    <row r="8" spans="1:18" ht="21" thickBot="1">
      <c r="A8" s="24" t="s">
        <v>18</v>
      </c>
      <c r="B8" s="3"/>
      <c r="C8" s="3"/>
      <c r="D8" s="3"/>
      <c r="E8" s="3"/>
      <c r="F8" s="88">
        <v>49</v>
      </c>
      <c r="G8" s="87"/>
      <c r="H8" s="89"/>
      <c r="I8" s="88">
        <v>80</v>
      </c>
      <c r="J8" s="3"/>
      <c r="K8" s="25">
        <v>39</v>
      </c>
      <c r="L8" s="26"/>
      <c r="M8" s="27"/>
      <c r="N8" s="25">
        <v>65</v>
      </c>
      <c r="O8" s="26"/>
      <c r="P8" s="3"/>
      <c r="Q8" s="3"/>
      <c r="R8" s="3"/>
    </row>
    <row r="9" spans="1:20" s="11" customFormat="1" ht="39.75" customHeight="1" thickBot="1">
      <c r="A9" s="28" t="s">
        <v>6</v>
      </c>
      <c r="B9" s="29" t="s">
        <v>23</v>
      </c>
      <c r="C9" s="29" t="s">
        <v>7</v>
      </c>
      <c r="D9" s="29" t="s">
        <v>8</v>
      </c>
      <c r="E9" s="30"/>
      <c r="F9" s="29" t="s">
        <v>9</v>
      </c>
      <c r="G9" s="29" t="s">
        <v>10</v>
      </c>
      <c r="H9" s="29" t="s">
        <v>11</v>
      </c>
      <c r="I9" s="29" t="s">
        <v>12</v>
      </c>
      <c r="J9" s="30"/>
      <c r="K9" s="29" t="s">
        <v>9</v>
      </c>
      <c r="L9" s="29" t="s">
        <v>10</v>
      </c>
      <c r="M9" s="29" t="s">
        <v>11</v>
      </c>
      <c r="N9" s="29" t="s">
        <v>12</v>
      </c>
      <c r="O9" s="30"/>
      <c r="P9" s="29" t="s">
        <v>13</v>
      </c>
      <c r="Q9" s="29" t="s">
        <v>14</v>
      </c>
      <c r="R9" s="31" t="s">
        <v>17</v>
      </c>
      <c r="S9" s="38"/>
      <c r="T9" s="12"/>
    </row>
    <row r="10" spans="1:20" s="11" customFormat="1" ht="13.5" customHeight="1" hidden="1">
      <c r="A10" s="41"/>
      <c r="B10" s="42" t="s">
        <v>19</v>
      </c>
      <c r="C10" s="42"/>
      <c r="D10" s="43"/>
      <c r="E10" s="44"/>
      <c r="F10" s="42"/>
      <c r="G10" s="42"/>
      <c r="H10" s="32">
        <f aca="true" t="shared" si="0" ref="H10:H41">IF((G10-$F$8)&lt;0,0,IF(G10&gt;$I$8,"снят",(G10-$F$8)))</f>
        <v>0</v>
      </c>
      <c r="I10" s="32">
        <f aca="true" t="shared" si="1" ref="I10:I41">IF(OR(F10="снят",H10="снят"),100,F10+H10)</f>
        <v>0</v>
      </c>
      <c r="J10" s="44"/>
      <c r="K10" s="42"/>
      <c r="L10" s="42"/>
      <c r="M10" s="32">
        <f aca="true" t="shared" si="2" ref="M10:M27">IF((L10-$K$8)&lt;0,0,IF(L10&gt;$N$8,"снят",(L10-$K$8)))</f>
        <v>0</v>
      </c>
      <c r="N10" s="32">
        <f aca="true" t="shared" si="3" ref="N10:N27">IF(OR(K10="снят",M10="снят"),100,K10+M10)</f>
        <v>0</v>
      </c>
      <c r="O10" s="45"/>
      <c r="P10" s="46">
        <f aca="true" t="shared" si="4" ref="P10:P27">I10+N10</f>
        <v>0</v>
      </c>
      <c r="Q10" s="46">
        <f aca="true" t="shared" si="5" ref="Q10:Q27">IF(P10&lt;100,G10+L10,"")</f>
        <v>0</v>
      </c>
      <c r="R10" s="10"/>
      <c r="S10" s="38"/>
      <c r="T10" s="12"/>
    </row>
    <row r="11" spans="1:19" ht="12.75">
      <c r="A11" s="192">
        <v>39</v>
      </c>
      <c r="B11" s="193" t="s">
        <v>304</v>
      </c>
      <c r="C11" s="194" t="s">
        <v>170</v>
      </c>
      <c r="D11" s="195" t="s">
        <v>269</v>
      </c>
      <c r="E11" s="196"/>
      <c r="F11" s="197">
        <v>0</v>
      </c>
      <c r="G11" s="197">
        <v>45.34</v>
      </c>
      <c r="H11" s="198">
        <f t="shared" si="0"/>
        <v>0</v>
      </c>
      <c r="I11" s="198">
        <f t="shared" si="1"/>
        <v>0</v>
      </c>
      <c r="J11" s="199"/>
      <c r="K11" s="200">
        <v>0</v>
      </c>
      <c r="L11" s="200">
        <v>33.59</v>
      </c>
      <c r="M11" s="198">
        <f t="shared" si="2"/>
        <v>0</v>
      </c>
      <c r="N11" s="198">
        <f t="shared" si="3"/>
        <v>0</v>
      </c>
      <c r="O11" s="201"/>
      <c r="P11" s="194">
        <f t="shared" si="4"/>
        <v>0</v>
      </c>
      <c r="Q11" s="194">
        <f t="shared" si="5"/>
        <v>78.93</v>
      </c>
      <c r="R11" s="202">
        <v>1</v>
      </c>
      <c r="S11" s="136"/>
    </row>
    <row r="12" spans="1:19" ht="12.75">
      <c r="A12" s="47">
        <v>51</v>
      </c>
      <c r="B12" s="54" t="s">
        <v>39</v>
      </c>
      <c r="C12" s="14" t="s">
        <v>170</v>
      </c>
      <c r="D12" s="76" t="s">
        <v>31</v>
      </c>
      <c r="E12" s="15"/>
      <c r="F12" s="93">
        <v>0</v>
      </c>
      <c r="G12" s="93">
        <v>46.6</v>
      </c>
      <c r="H12" s="14">
        <f t="shared" si="0"/>
        <v>0</v>
      </c>
      <c r="I12" s="14">
        <f t="shared" si="1"/>
        <v>0</v>
      </c>
      <c r="J12" s="16"/>
      <c r="K12" s="13">
        <v>0</v>
      </c>
      <c r="L12" s="13">
        <v>36.5</v>
      </c>
      <c r="M12" s="14">
        <f t="shared" si="2"/>
        <v>0</v>
      </c>
      <c r="N12" s="14">
        <f t="shared" si="3"/>
        <v>0</v>
      </c>
      <c r="O12" s="5"/>
      <c r="P12" s="4">
        <f t="shared" si="4"/>
        <v>0</v>
      </c>
      <c r="Q12" s="4">
        <f t="shared" si="5"/>
        <v>83.1</v>
      </c>
      <c r="R12" s="69">
        <v>2</v>
      </c>
      <c r="S12" s="136"/>
    </row>
    <row r="13" spans="1:19" ht="12.75">
      <c r="A13" s="47">
        <v>40</v>
      </c>
      <c r="B13" s="50" t="s">
        <v>112</v>
      </c>
      <c r="C13" s="6" t="s">
        <v>170</v>
      </c>
      <c r="D13" s="163" t="s">
        <v>114</v>
      </c>
      <c r="E13" s="15"/>
      <c r="F13" s="93">
        <v>0</v>
      </c>
      <c r="G13" s="93">
        <v>48.6</v>
      </c>
      <c r="H13" s="14">
        <f t="shared" si="0"/>
        <v>0</v>
      </c>
      <c r="I13" s="14">
        <f t="shared" si="1"/>
        <v>0</v>
      </c>
      <c r="J13" s="16"/>
      <c r="K13" s="13">
        <v>0</v>
      </c>
      <c r="L13" s="13">
        <v>37.13</v>
      </c>
      <c r="M13" s="14">
        <f t="shared" si="2"/>
        <v>0</v>
      </c>
      <c r="N13" s="14">
        <f t="shared" si="3"/>
        <v>0</v>
      </c>
      <c r="O13" s="5"/>
      <c r="P13" s="4">
        <f t="shared" si="4"/>
        <v>0</v>
      </c>
      <c r="Q13" s="4">
        <f t="shared" si="5"/>
        <v>85.73</v>
      </c>
      <c r="R13" s="69">
        <v>3</v>
      </c>
      <c r="S13" s="136"/>
    </row>
    <row r="14" spans="1:19" ht="12.75">
      <c r="A14" s="47">
        <v>42</v>
      </c>
      <c r="B14" s="50" t="s">
        <v>180</v>
      </c>
      <c r="C14" s="4" t="s">
        <v>170</v>
      </c>
      <c r="D14" s="39" t="s">
        <v>181</v>
      </c>
      <c r="E14" s="15"/>
      <c r="F14" s="93">
        <v>5</v>
      </c>
      <c r="G14" s="93">
        <v>42.97</v>
      </c>
      <c r="H14" s="14">
        <f t="shared" si="0"/>
        <v>0</v>
      </c>
      <c r="I14" s="14">
        <f t="shared" si="1"/>
        <v>5</v>
      </c>
      <c r="J14" s="16"/>
      <c r="K14" s="13">
        <v>0</v>
      </c>
      <c r="L14" s="13">
        <v>33.62</v>
      </c>
      <c r="M14" s="14">
        <f t="shared" si="2"/>
        <v>0</v>
      </c>
      <c r="N14" s="14">
        <f t="shared" si="3"/>
        <v>0</v>
      </c>
      <c r="O14" s="5"/>
      <c r="P14" s="4">
        <f t="shared" si="4"/>
        <v>5</v>
      </c>
      <c r="Q14" s="4">
        <f t="shared" si="5"/>
        <v>76.59</v>
      </c>
      <c r="R14" s="69">
        <v>4</v>
      </c>
      <c r="S14" s="136"/>
    </row>
    <row r="15" spans="1:19" ht="12.75">
      <c r="A15" s="47">
        <v>43</v>
      </c>
      <c r="B15" s="50" t="s">
        <v>178</v>
      </c>
      <c r="C15" s="4" t="s">
        <v>170</v>
      </c>
      <c r="D15" s="39" t="s">
        <v>182</v>
      </c>
      <c r="E15" s="15"/>
      <c r="F15" s="110">
        <v>5</v>
      </c>
      <c r="G15" s="93">
        <v>44.41</v>
      </c>
      <c r="H15" s="14">
        <f t="shared" si="0"/>
        <v>0</v>
      </c>
      <c r="I15" s="14">
        <f t="shared" si="1"/>
        <v>5</v>
      </c>
      <c r="J15" s="16"/>
      <c r="K15" s="13">
        <v>0</v>
      </c>
      <c r="L15" s="13">
        <v>33.87</v>
      </c>
      <c r="M15" s="14">
        <f t="shared" si="2"/>
        <v>0</v>
      </c>
      <c r="N15" s="14">
        <f t="shared" si="3"/>
        <v>0</v>
      </c>
      <c r="O15" s="5"/>
      <c r="P15" s="4">
        <f t="shared" si="4"/>
        <v>5</v>
      </c>
      <c r="Q15" s="4">
        <f t="shared" si="5"/>
        <v>78.28</v>
      </c>
      <c r="R15" s="69">
        <v>5</v>
      </c>
      <c r="S15" s="136"/>
    </row>
    <row r="16" spans="1:19" ht="12.75">
      <c r="A16" s="47">
        <v>53</v>
      </c>
      <c r="B16" s="50" t="s">
        <v>112</v>
      </c>
      <c r="C16" s="4" t="s">
        <v>170</v>
      </c>
      <c r="D16" s="39" t="s">
        <v>113</v>
      </c>
      <c r="E16" s="15"/>
      <c r="F16" s="93">
        <v>5</v>
      </c>
      <c r="G16" s="93">
        <v>48.35</v>
      </c>
      <c r="H16" s="14">
        <f t="shared" si="0"/>
        <v>0</v>
      </c>
      <c r="I16" s="14">
        <f t="shared" si="1"/>
        <v>5</v>
      </c>
      <c r="J16" s="16"/>
      <c r="K16" s="13">
        <v>0</v>
      </c>
      <c r="L16" s="13">
        <v>35.84</v>
      </c>
      <c r="M16" s="14">
        <f t="shared" si="2"/>
        <v>0</v>
      </c>
      <c r="N16" s="14">
        <f t="shared" si="3"/>
        <v>0</v>
      </c>
      <c r="O16" s="5"/>
      <c r="P16" s="4">
        <f t="shared" si="4"/>
        <v>5</v>
      </c>
      <c r="Q16" s="4">
        <f t="shared" si="5"/>
        <v>84.19</v>
      </c>
      <c r="R16" s="69">
        <v>6</v>
      </c>
      <c r="S16" s="136"/>
    </row>
    <row r="17" spans="1:19" ht="12.75">
      <c r="A17" s="47">
        <v>49</v>
      </c>
      <c r="B17" s="54" t="s">
        <v>197</v>
      </c>
      <c r="C17" s="14" t="s">
        <v>198</v>
      </c>
      <c r="D17" s="159" t="s">
        <v>199</v>
      </c>
      <c r="E17" s="15"/>
      <c r="F17" s="93">
        <v>5</v>
      </c>
      <c r="G17" s="93">
        <v>50.28</v>
      </c>
      <c r="H17" s="14">
        <f t="shared" si="0"/>
        <v>1.2800000000000011</v>
      </c>
      <c r="I17" s="14">
        <f t="shared" si="1"/>
        <v>6.280000000000001</v>
      </c>
      <c r="J17" s="16"/>
      <c r="K17" s="13">
        <v>0</v>
      </c>
      <c r="L17" s="13">
        <v>34.65</v>
      </c>
      <c r="M17" s="14">
        <f t="shared" si="2"/>
        <v>0</v>
      </c>
      <c r="N17" s="14">
        <f t="shared" si="3"/>
        <v>0</v>
      </c>
      <c r="O17" s="5"/>
      <c r="P17" s="4">
        <f t="shared" si="4"/>
        <v>6.280000000000001</v>
      </c>
      <c r="Q17" s="4">
        <f t="shared" si="5"/>
        <v>84.93</v>
      </c>
      <c r="R17" s="69">
        <v>7</v>
      </c>
      <c r="S17" s="136"/>
    </row>
    <row r="18" spans="1:19" ht="12.75">
      <c r="A18" s="47">
        <v>10</v>
      </c>
      <c r="B18" s="33" t="s">
        <v>85</v>
      </c>
      <c r="C18" s="34" t="s">
        <v>86</v>
      </c>
      <c r="D18" s="100" t="s">
        <v>87</v>
      </c>
      <c r="E18" s="15"/>
      <c r="F18" s="93">
        <v>5</v>
      </c>
      <c r="G18" s="93">
        <v>50.63</v>
      </c>
      <c r="H18" s="14">
        <f t="shared" si="0"/>
        <v>1.6300000000000026</v>
      </c>
      <c r="I18" s="14">
        <f t="shared" si="1"/>
        <v>6.630000000000003</v>
      </c>
      <c r="J18" s="16"/>
      <c r="K18" s="13">
        <v>0</v>
      </c>
      <c r="L18" s="13">
        <v>37.32</v>
      </c>
      <c r="M18" s="14">
        <f t="shared" si="2"/>
        <v>0</v>
      </c>
      <c r="N18" s="14">
        <f t="shared" si="3"/>
        <v>0</v>
      </c>
      <c r="O18" s="5"/>
      <c r="P18" s="4">
        <f t="shared" si="4"/>
        <v>6.630000000000003</v>
      </c>
      <c r="Q18" s="4">
        <f t="shared" si="5"/>
        <v>87.95</v>
      </c>
      <c r="R18" s="69">
        <v>8</v>
      </c>
      <c r="S18" s="136"/>
    </row>
    <row r="19" spans="1:19" ht="12.75">
      <c r="A19" s="47">
        <v>19</v>
      </c>
      <c r="B19" s="50" t="s">
        <v>140</v>
      </c>
      <c r="C19" s="4" t="s">
        <v>156</v>
      </c>
      <c r="D19" s="128" t="s">
        <v>157</v>
      </c>
      <c r="E19" s="15"/>
      <c r="F19" s="93">
        <v>0</v>
      </c>
      <c r="G19" s="93">
        <v>54.09</v>
      </c>
      <c r="H19" s="14">
        <f t="shared" si="0"/>
        <v>5.090000000000003</v>
      </c>
      <c r="I19" s="14">
        <f t="shared" si="1"/>
        <v>5.090000000000003</v>
      </c>
      <c r="J19" s="16"/>
      <c r="K19" s="13">
        <v>0</v>
      </c>
      <c r="L19" s="13">
        <v>41.28</v>
      </c>
      <c r="M19" s="14">
        <f t="shared" si="2"/>
        <v>2.280000000000001</v>
      </c>
      <c r="N19" s="14">
        <f t="shared" si="3"/>
        <v>2.280000000000001</v>
      </c>
      <c r="O19" s="5"/>
      <c r="P19" s="4">
        <f t="shared" si="4"/>
        <v>7.3700000000000045</v>
      </c>
      <c r="Q19" s="4">
        <f t="shared" si="5"/>
        <v>95.37</v>
      </c>
      <c r="R19" s="69">
        <v>9</v>
      </c>
      <c r="S19" s="136"/>
    </row>
    <row r="20" spans="1:18" ht="12.75">
      <c r="A20" s="47">
        <v>33</v>
      </c>
      <c r="B20" s="54" t="s">
        <v>303</v>
      </c>
      <c r="C20" s="14" t="s">
        <v>170</v>
      </c>
      <c r="D20" s="159" t="s">
        <v>271</v>
      </c>
      <c r="E20" s="15"/>
      <c r="F20" s="93">
        <v>5</v>
      </c>
      <c r="G20" s="93">
        <v>51.69</v>
      </c>
      <c r="H20" s="14">
        <f t="shared" si="0"/>
        <v>2.6899999999999977</v>
      </c>
      <c r="I20" s="14">
        <f t="shared" si="1"/>
        <v>7.689999999999998</v>
      </c>
      <c r="J20" s="16"/>
      <c r="K20" s="13">
        <v>0</v>
      </c>
      <c r="L20" s="13">
        <v>35.07</v>
      </c>
      <c r="M20" s="14">
        <f t="shared" si="2"/>
        <v>0</v>
      </c>
      <c r="N20" s="14">
        <f t="shared" si="3"/>
        <v>0</v>
      </c>
      <c r="O20" s="5"/>
      <c r="P20" s="4">
        <f t="shared" si="4"/>
        <v>7.689999999999998</v>
      </c>
      <c r="Q20" s="4">
        <f t="shared" si="5"/>
        <v>86.75999999999999</v>
      </c>
      <c r="R20" s="69">
        <v>10</v>
      </c>
    </row>
    <row r="21" spans="1:18" ht="12.75">
      <c r="A21" s="47">
        <v>20</v>
      </c>
      <c r="B21" s="54" t="s">
        <v>143</v>
      </c>
      <c r="C21" s="14" t="s">
        <v>170</v>
      </c>
      <c r="D21" s="103" t="s">
        <v>158</v>
      </c>
      <c r="E21" s="15"/>
      <c r="F21" s="93">
        <v>5</v>
      </c>
      <c r="G21" s="93">
        <v>46.44</v>
      </c>
      <c r="H21" s="14">
        <f t="shared" si="0"/>
        <v>0</v>
      </c>
      <c r="I21" s="14">
        <f t="shared" si="1"/>
        <v>5</v>
      </c>
      <c r="J21" s="16"/>
      <c r="K21" s="13">
        <v>5</v>
      </c>
      <c r="L21" s="13">
        <v>34.25</v>
      </c>
      <c r="M21" s="14">
        <f t="shared" si="2"/>
        <v>0</v>
      </c>
      <c r="N21" s="14">
        <f t="shared" si="3"/>
        <v>5</v>
      </c>
      <c r="O21" s="5"/>
      <c r="P21" s="4">
        <f t="shared" si="4"/>
        <v>10</v>
      </c>
      <c r="Q21" s="4">
        <f t="shared" si="5"/>
        <v>80.69</v>
      </c>
      <c r="R21" s="69">
        <v>11</v>
      </c>
    </row>
    <row r="22" spans="1:18" ht="12.75">
      <c r="A22" s="47">
        <v>52</v>
      </c>
      <c r="B22" s="50" t="s">
        <v>248</v>
      </c>
      <c r="C22" s="4" t="s">
        <v>170</v>
      </c>
      <c r="D22" s="79" t="s">
        <v>249</v>
      </c>
      <c r="E22" s="15"/>
      <c r="F22" s="93">
        <v>5</v>
      </c>
      <c r="G22" s="93">
        <v>45.66</v>
      </c>
      <c r="H22" s="14">
        <f t="shared" si="0"/>
        <v>0</v>
      </c>
      <c r="I22" s="14">
        <f t="shared" si="1"/>
        <v>5</v>
      </c>
      <c r="J22" s="16"/>
      <c r="K22" s="13">
        <v>5</v>
      </c>
      <c r="L22" s="13">
        <v>35.44</v>
      </c>
      <c r="M22" s="14">
        <f t="shared" si="2"/>
        <v>0</v>
      </c>
      <c r="N22" s="14">
        <f t="shared" si="3"/>
        <v>5</v>
      </c>
      <c r="O22" s="5"/>
      <c r="P22" s="4">
        <f t="shared" si="4"/>
        <v>10</v>
      </c>
      <c r="Q22" s="4">
        <f t="shared" si="5"/>
        <v>81.1</v>
      </c>
      <c r="R22" s="69">
        <v>12</v>
      </c>
    </row>
    <row r="23" spans="1:18" ht="12.75">
      <c r="A23" s="47">
        <v>30</v>
      </c>
      <c r="B23" s="54" t="s">
        <v>30</v>
      </c>
      <c r="C23" s="14" t="s">
        <v>170</v>
      </c>
      <c r="D23" s="76" t="s">
        <v>175</v>
      </c>
      <c r="E23" s="15"/>
      <c r="F23" s="93">
        <v>5</v>
      </c>
      <c r="G23" s="93">
        <v>48.38</v>
      </c>
      <c r="H23" s="14">
        <f t="shared" si="0"/>
        <v>0</v>
      </c>
      <c r="I23" s="14">
        <f t="shared" si="1"/>
        <v>5</v>
      </c>
      <c r="J23" s="16"/>
      <c r="K23" s="13">
        <v>5</v>
      </c>
      <c r="L23" s="13">
        <v>38.34</v>
      </c>
      <c r="M23" s="14">
        <f t="shared" si="2"/>
        <v>0</v>
      </c>
      <c r="N23" s="14">
        <f t="shared" si="3"/>
        <v>5</v>
      </c>
      <c r="O23" s="5"/>
      <c r="P23" s="4">
        <f t="shared" si="4"/>
        <v>10</v>
      </c>
      <c r="Q23" s="4">
        <f t="shared" si="5"/>
        <v>86.72</v>
      </c>
      <c r="R23" s="69">
        <v>13</v>
      </c>
    </row>
    <row r="24" spans="1:18" ht="12.75">
      <c r="A24" s="47">
        <v>25</v>
      </c>
      <c r="B24" s="54" t="s">
        <v>162</v>
      </c>
      <c r="C24" s="4" t="s">
        <v>170</v>
      </c>
      <c r="D24" s="129" t="s">
        <v>163</v>
      </c>
      <c r="E24" s="15"/>
      <c r="F24" s="93">
        <v>5</v>
      </c>
      <c r="G24" s="93">
        <v>50.75</v>
      </c>
      <c r="H24" s="14">
        <f t="shared" si="0"/>
        <v>1.75</v>
      </c>
      <c r="I24" s="14">
        <f t="shared" si="1"/>
        <v>6.75</v>
      </c>
      <c r="J24" s="16"/>
      <c r="K24" s="13">
        <v>5</v>
      </c>
      <c r="L24" s="13">
        <v>37.15</v>
      </c>
      <c r="M24" s="14">
        <f t="shared" si="2"/>
        <v>0</v>
      </c>
      <c r="N24" s="14">
        <f t="shared" si="3"/>
        <v>5</v>
      </c>
      <c r="O24" s="5"/>
      <c r="P24" s="4">
        <f t="shared" si="4"/>
        <v>11.75</v>
      </c>
      <c r="Q24" s="4">
        <f t="shared" si="5"/>
        <v>87.9</v>
      </c>
      <c r="R24" s="69">
        <v>14</v>
      </c>
    </row>
    <row r="25" spans="1:18" ht="12.75">
      <c r="A25" s="47">
        <v>14</v>
      </c>
      <c r="B25" s="50" t="s">
        <v>121</v>
      </c>
      <c r="C25" s="4" t="s">
        <v>170</v>
      </c>
      <c r="D25" s="128" t="s">
        <v>122</v>
      </c>
      <c r="E25" s="15"/>
      <c r="F25" s="93">
        <v>5</v>
      </c>
      <c r="G25" s="93">
        <v>52.5</v>
      </c>
      <c r="H25" s="14">
        <f t="shared" si="0"/>
        <v>3.5</v>
      </c>
      <c r="I25" s="14">
        <f t="shared" si="1"/>
        <v>8.5</v>
      </c>
      <c r="J25" s="16"/>
      <c r="K25" s="13">
        <v>5</v>
      </c>
      <c r="L25" s="13">
        <v>39.1</v>
      </c>
      <c r="M25" s="14">
        <f t="shared" si="2"/>
        <v>0.10000000000000142</v>
      </c>
      <c r="N25" s="14">
        <f t="shared" si="3"/>
        <v>5.100000000000001</v>
      </c>
      <c r="O25" s="5"/>
      <c r="P25" s="4">
        <f t="shared" si="4"/>
        <v>13.600000000000001</v>
      </c>
      <c r="Q25" s="4">
        <f t="shared" si="5"/>
        <v>91.6</v>
      </c>
      <c r="R25" s="69">
        <v>15</v>
      </c>
    </row>
    <row r="26" spans="1:18" ht="12.75">
      <c r="A26" s="47">
        <v>41</v>
      </c>
      <c r="B26" s="54" t="s">
        <v>116</v>
      </c>
      <c r="C26" s="14" t="s">
        <v>170</v>
      </c>
      <c r="D26" s="76" t="s">
        <v>270</v>
      </c>
      <c r="E26" s="15"/>
      <c r="F26" s="110">
        <v>5</v>
      </c>
      <c r="G26" s="93">
        <v>48.72</v>
      </c>
      <c r="H26" s="14">
        <f t="shared" si="0"/>
        <v>0</v>
      </c>
      <c r="I26" s="14">
        <f t="shared" si="1"/>
        <v>5</v>
      </c>
      <c r="J26" s="16"/>
      <c r="K26" s="13">
        <v>15</v>
      </c>
      <c r="L26" s="13">
        <v>43.12</v>
      </c>
      <c r="M26" s="14">
        <f t="shared" si="2"/>
        <v>4.119999999999997</v>
      </c>
      <c r="N26" s="14">
        <f t="shared" si="3"/>
        <v>19.119999999999997</v>
      </c>
      <c r="O26" s="5"/>
      <c r="P26" s="4">
        <f t="shared" si="4"/>
        <v>24.119999999999997</v>
      </c>
      <c r="Q26" s="4">
        <f t="shared" si="5"/>
        <v>91.84</v>
      </c>
      <c r="R26" s="69">
        <v>16</v>
      </c>
    </row>
    <row r="27" spans="1:18" ht="13.5" thickBot="1">
      <c r="A27" s="203">
        <v>2</v>
      </c>
      <c r="B27" s="204" t="s">
        <v>324</v>
      </c>
      <c r="C27" s="205" t="s">
        <v>261</v>
      </c>
      <c r="D27" s="220" t="s">
        <v>262</v>
      </c>
      <c r="E27" s="206"/>
      <c r="F27" s="207">
        <v>5</v>
      </c>
      <c r="G27" s="210">
        <v>51.44</v>
      </c>
      <c r="H27" s="208">
        <f t="shared" si="0"/>
        <v>2.4399999999999977</v>
      </c>
      <c r="I27" s="208">
        <f t="shared" si="1"/>
        <v>7.439999999999998</v>
      </c>
      <c r="J27" s="209"/>
      <c r="K27" s="210">
        <v>5</v>
      </c>
      <c r="L27" s="210">
        <v>51.03</v>
      </c>
      <c r="M27" s="208">
        <f t="shared" si="2"/>
        <v>12.030000000000001</v>
      </c>
      <c r="N27" s="208">
        <f t="shared" si="3"/>
        <v>17.03</v>
      </c>
      <c r="O27" s="211"/>
      <c r="P27" s="205">
        <f t="shared" si="4"/>
        <v>24.47</v>
      </c>
      <c r="Q27" s="205">
        <f t="shared" si="5"/>
        <v>102.47</v>
      </c>
      <c r="R27" s="212">
        <v>17</v>
      </c>
    </row>
    <row r="28" spans="1:18" ht="12.75">
      <c r="A28" s="48">
        <v>24</v>
      </c>
      <c r="B28" s="74" t="s">
        <v>149</v>
      </c>
      <c r="C28" s="75" t="s">
        <v>170</v>
      </c>
      <c r="D28" s="121" t="s">
        <v>161</v>
      </c>
      <c r="E28" s="115"/>
      <c r="F28" s="122">
        <v>10</v>
      </c>
      <c r="G28" s="122">
        <v>44.03</v>
      </c>
      <c r="H28" s="71">
        <f t="shared" si="0"/>
        <v>0</v>
      </c>
      <c r="I28" s="71">
        <f t="shared" si="1"/>
        <v>10</v>
      </c>
      <c r="J28" s="117"/>
      <c r="K28" s="118"/>
      <c r="L28" s="118"/>
      <c r="M28" s="71"/>
      <c r="N28" s="71"/>
      <c r="O28" s="119"/>
      <c r="P28" s="75"/>
      <c r="Q28" s="75"/>
      <c r="R28" s="120"/>
    </row>
    <row r="29" spans="1:18" ht="12.75">
      <c r="A29" s="47">
        <v>48</v>
      </c>
      <c r="B29" s="50" t="s">
        <v>43</v>
      </c>
      <c r="C29" s="4" t="s">
        <v>170</v>
      </c>
      <c r="D29" s="39" t="s">
        <v>196</v>
      </c>
      <c r="E29" s="15"/>
      <c r="F29" s="93">
        <v>10</v>
      </c>
      <c r="G29" s="93">
        <v>46.59</v>
      </c>
      <c r="H29" s="14">
        <f t="shared" si="0"/>
        <v>0</v>
      </c>
      <c r="I29" s="14">
        <f t="shared" si="1"/>
        <v>10</v>
      </c>
      <c r="J29" s="16"/>
      <c r="K29" s="13"/>
      <c r="L29" s="13"/>
      <c r="M29" s="14"/>
      <c r="N29" s="14"/>
      <c r="O29" s="5"/>
      <c r="P29" s="4"/>
      <c r="Q29" s="4"/>
      <c r="R29" s="69"/>
    </row>
    <row r="30" spans="1:18" ht="12.75">
      <c r="A30" s="47">
        <v>47</v>
      </c>
      <c r="B30" s="50" t="s">
        <v>171</v>
      </c>
      <c r="C30" s="4" t="s">
        <v>170</v>
      </c>
      <c r="D30" s="39" t="s">
        <v>195</v>
      </c>
      <c r="E30" s="15"/>
      <c r="F30" s="93">
        <v>10</v>
      </c>
      <c r="G30" s="93">
        <v>46.66</v>
      </c>
      <c r="H30" s="14">
        <f t="shared" si="0"/>
        <v>0</v>
      </c>
      <c r="I30" s="14">
        <f t="shared" si="1"/>
        <v>10</v>
      </c>
      <c r="J30" s="16"/>
      <c r="K30" s="13"/>
      <c r="L30" s="13"/>
      <c r="M30" s="14"/>
      <c r="N30" s="14"/>
      <c r="O30" s="5"/>
      <c r="P30" s="4"/>
      <c r="Q30" s="4"/>
      <c r="R30" s="69"/>
    </row>
    <row r="31" spans="1:18" ht="12.75">
      <c r="A31" s="47">
        <v>11</v>
      </c>
      <c r="B31" s="54" t="s">
        <v>88</v>
      </c>
      <c r="C31" s="14" t="s">
        <v>89</v>
      </c>
      <c r="D31" s="76" t="s">
        <v>90</v>
      </c>
      <c r="E31" s="15"/>
      <c r="F31" s="93">
        <v>10</v>
      </c>
      <c r="G31" s="93">
        <v>48.5</v>
      </c>
      <c r="H31" s="14">
        <f t="shared" si="0"/>
        <v>0</v>
      </c>
      <c r="I31" s="14">
        <f t="shared" si="1"/>
        <v>10</v>
      </c>
      <c r="J31" s="16"/>
      <c r="K31" s="13"/>
      <c r="L31" s="13"/>
      <c r="M31" s="14"/>
      <c r="N31" s="14"/>
      <c r="O31" s="5"/>
      <c r="P31" s="4"/>
      <c r="Q31" s="4"/>
      <c r="R31" s="69"/>
    </row>
    <row r="32" spans="1:18" ht="12.75">
      <c r="A32" s="47">
        <v>44</v>
      </c>
      <c r="B32" s="54" t="s">
        <v>208</v>
      </c>
      <c r="C32" s="14" t="s">
        <v>170</v>
      </c>
      <c r="D32" s="160" t="s">
        <v>183</v>
      </c>
      <c r="E32" s="15"/>
      <c r="F32" s="110">
        <v>5</v>
      </c>
      <c r="G32" s="93">
        <v>55.19</v>
      </c>
      <c r="H32" s="71">
        <f t="shared" si="0"/>
        <v>6.189999999999998</v>
      </c>
      <c r="I32" s="71">
        <f t="shared" si="1"/>
        <v>11.189999999999998</v>
      </c>
      <c r="J32" s="16"/>
      <c r="K32" s="13"/>
      <c r="L32" s="13"/>
      <c r="M32" s="14"/>
      <c r="N32" s="14"/>
      <c r="O32" s="5"/>
      <c r="P32" s="4"/>
      <c r="Q32" s="4"/>
      <c r="R32" s="69"/>
    </row>
    <row r="33" spans="1:18" ht="12.75">
      <c r="A33" s="47">
        <v>13</v>
      </c>
      <c r="B33" s="50" t="s">
        <v>119</v>
      </c>
      <c r="C33" s="4" t="s">
        <v>170</v>
      </c>
      <c r="D33" s="164" t="s">
        <v>120</v>
      </c>
      <c r="E33" s="15"/>
      <c r="F33" s="93">
        <v>10</v>
      </c>
      <c r="G33" s="93">
        <v>50.53</v>
      </c>
      <c r="H33" s="14">
        <f t="shared" si="0"/>
        <v>1.5300000000000011</v>
      </c>
      <c r="I33" s="14">
        <f t="shared" si="1"/>
        <v>11.530000000000001</v>
      </c>
      <c r="J33" s="16"/>
      <c r="K33" s="13"/>
      <c r="L33" s="13"/>
      <c r="M33" s="14"/>
      <c r="N33" s="14"/>
      <c r="O33" s="5"/>
      <c r="P33" s="4"/>
      <c r="Q33" s="4"/>
      <c r="R33" s="69"/>
    </row>
    <row r="34" spans="1:18" ht="12.75">
      <c r="A34" s="102">
        <v>17</v>
      </c>
      <c r="B34" s="54" t="s">
        <v>280</v>
      </c>
      <c r="C34" s="14" t="s">
        <v>61</v>
      </c>
      <c r="D34" s="76" t="s">
        <v>281</v>
      </c>
      <c r="E34" s="15"/>
      <c r="F34" s="93">
        <v>5</v>
      </c>
      <c r="G34" s="93">
        <v>56.19</v>
      </c>
      <c r="H34" s="14">
        <f t="shared" si="0"/>
        <v>7.189999999999998</v>
      </c>
      <c r="I34" s="14">
        <f t="shared" si="1"/>
        <v>12.189999999999998</v>
      </c>
      <c r="J34" s="16"/>
      <c r="K34" s="13"/>
      <c r="L34" s="13"/>
      <c r="M34" s="14"/>
      <c r="N34" s="14"/>
      <c r="O34" s="5"/>
      <c r="P34" s="4"/>
      <c r="Q34" s="4"/>
      <c r="R34" s="69"/>
    </row>
    <row r="35" spans="1:18" ht="12.75">
      <c r="A35" s="47">
        <v>37</v>
      </c>
      <c r="B35" s="54" t="s">
        <v>186</v>
      </c>
      <c r="C35" s="14" t="s">
        <v>170</v>
      </c>
      <c r="D35" s="76" t="s">
        <v>187</v>
      </c>
      <c r="E35" s="15"/>
      <c r="F35" s="93">
        <v>10</v>
      </c>
      <c r="G35" s="93">
        <v>52.43</v>
      </c>
      <c r="H35" s="14">
        <f t="shared" si="0"/>
        <v>3.4299999999999997</v>
      </c>
      <c r="I35" s="14">
        <f t="shared" si="1"/>
        <v>13.43</v>
      </c>
      <c r="J35" s="16"/>
      <c r="K35" s="13"/>
      <c r="L35" s="13"/>
      <c r="M35" s="14"/>
      <c r="N35" s="14"/>
      <c r="O35" s="5"/>
      <c r="P35" s="4"/>
      <c r="Q35" s="4"/>
      <c r="R35" s="69"/>
    </row>
    <row r="36" spans="1:18" ht="12.75">
      <c r="A36" s="47">
        <v>29</v>
      </c>
      <c r="B36" s="54" t="s">
        <v>173</v>
      </c>
      <c r="C36" s="14" t="s">
        <v>170</v>
      </c>
      <c r="D36" s="76" t="s">
        <v>174</v>
      </c>
      <c r="E36" s="15"/>
      <c r="F36" s="93">
        <v>10</v>
      </c>
      <c r="G36" s="93">
        <v>52.72</v>
      </c>
      <c r="H36" s="14">
        <f t="shared" si="0"/>
        <v>3.719999999999999</v>
      </c>
      <c r="I36" s="14">
        <f t="shared" si="1"/>
        <v>13.719999999999999</v>
      </c>
      <c r="J36" s="16"/>
      <c r="K36" s="13"/>
      <c r="L36" s="13"/>
      <c r="M36" s="14"/>
      <c r="N36" s="14"/>
      <c r="O36" s="5"/>
      <c r="P36" s="4"/>
      <c r="Q36" s="4"/>
      <c r="R36" s="69"/>
    </row>
    <row r="37" spans="1:18" ht="12.75">
      <c r="A37" s="47">
        <v>50</v>
      </c>
      <c r="B37" s="50" t="s">
        <v>200</v>
      </c>
      <c r="C37" s="4" t="s">
        <v>170</v>
      </c>
      <c r="D37" s="39" t="s">
        <v>201</v>
      </c>
      <c r="E37" s="15"/>
      <c r="F37" s="93">
        <v>15</v>
      </c>
      <c r="G37" s="93">
        <v>47.15</v>
      </c>
      <c r="H37" s="14">
        <f t="shared" si="0"/>
        <v>0</v>
      </c>
      <c r="I37" s="14">
        <f t="shared" si="1"/>
        <v>15</v>
      </c>
      <c r="J37" s="16"/>
      <c r="K37" s="13"/>
      <c r="L37" s="13"/>
      <c r="M37" s="14"/>
      <c r="N37" s="14"/>
      <c r="O37" s="5"/>
      <c r="P37" s="4"/>
      <c r="Q37" s="4"/>
      <c r="R37" s="69"/>
    </row>
    <row r="38" spans="1:18" ht="12.75">
      <c r="A38" s="47">
        <v>34</v>
      </c>
      <c r="B38" s="70" t="s">
        <v>302</v>
      </c>
      <c r="C38" s="71" t="s">
        <v>170</v>
      </c>
      <c r="D38" s="166" t="s">
        <v>272</v>
      </c>
      <c r="E38" s="15"/>
      <c r="F38" s="93">
        <v>15</v>
      </c>
      <c r="G38" s="93">
        <v>50.25</v>
      </c>
      <c r="H38" s="14">
        <f t="shared" si="0"/>
        <v>1.25</v>
      </c>
      <c r="I38" s="14">
        <f t="shared" si="1"/>
        <v>16.25</v>
      </c>
      <c r="J38" s="16"/>
      <c r="K38" s="13"/>
      <c r="L38" s="13"/>
      <c r="M38" s="14"/>
      <c r="N38" s="14"/>
      <c r="O38" s="5"/>
      <c r="P38" s="4"/>
      <c r="Q38" s="4"/>
      <c r="R38" s="69"/>
    </row>
    <row r="39" spans="1:18" ht="12.75">
      <c r="A39" s="47">
        <v>6</v>
      </c>
      <c r="B39" s="50" t="s">
        <v>78</v>
      </c>
      <c r="C39" s="4" t="s">
        <v>73</v>
      </c>
      <c r="D39" s="39" t="s">
        <v>74</v>
      </c>
      <c r="E39" s="15"/>
      <c r="F39" s="93">
        <v>5</v>
      </c>
      <c r="G39" s="93">
        <v>61.72</v>
      </c>
      <c r="H39" s="14">
        <f t="shared" si="0"/>
        <v>12.719999999999999</v>
      </c>
      <c r="I39" s="14">
        <f t="shared" si="1"/>
        <v>17.72</v>
      </c>
      <c r="J39" s="16"/>
      <c r="K39" s="13"/>
      <c r="L39" s="13"/>
      <c r="M39" s="14"/>
      <c r="N39" s="14"/>
      <c r="O39" s="5"/>
      <c r="P39" s="4"/>
      <c r="Q39" s="4"/>
      <c r="R39" s="69"/>
    </row>
    <row r="40" spans="1:18" ht="12.75">
      <c r="A40" s="47">
        <v>26</v>
      </c>
      <c r="B40" s="50" t="s">
        <v>152</v>
      </c>
      <c r="C40" s="4" t="s">
        <v>170</v>
      </c>
      <c r="D40" s="101" t="s">
        <v>159</v>
      </c>
      <c r="E40" s="15"/>
      <c r="F40" s="93">
        <v>15</v>
      </c>
      <c r="G40" s="93">
        <v>53.88</v>
      </c>
      <c r="H40" s="14">
        <f t="shared" si="0"/>
        <v>4.880000000000003</v>
      </c>
      <c r="I40" s="14">
        <f t="shared" si="1"/>
        <v>19.880000000000003</v>
      </c>
      <c r="J40" s="16"/>
      <c r="K40" s="13"/>
      <c r="L40" s="13"/>
      <c r="M40" s="14"/>
      <c r="N40" s="14"/>
      <c r="O40" s="5"/>
      <c r="P40" s="4"/>
      <c r="Q40" s="4"/>
      <c r="R40" s="69"/>
    </row>
    <row r="41" spans="1:18" ht="12.75">
      <c r="A41" s="47">
        <v>21</v>
      </c>
      <c r="B41" s="50" t="s">
        <v>112</v>
      </c>
      <c r="C41" s="4" t="s">
        <v>170</v>
      </c>
      <c r="D41" s="159" t="s">
        <v>115</v>
      </c>
      <c r="E41" s="15"/>
      <c r="F41" s="93">
        <v>20</v>
      </c>
      <c r="G41" s="93">
        <v>51.07</v>
      </c>
      <c r="H41" s="14">
        <f t="shared" si="0"/>
        <v>2.0700000000000003</v>
      </c>
      <c r="I41" s="14">
        <f t="shared" si="1"/>
        <v>22.07</v>
      </c>
      <c r="J41" s="16"/>
      <c r="K41" s="13"/>
      <c r="L41" s="13"/>
      <c r="M41" s="14"/>
      <c r="N41" s="14"/>
      <c r="O41" s="5"/>
      <c r="P41" s="4"/>
      <c r="Q41" s="4"/>
      <c r="R41" s="69"/>
    </row>
    <row r="42" spans="1:18" ht="12.75">
      <c r="A42" s="47">
        <v>45</v>
      </c>
      <c r="B42" s="54" t="s">
        <v>189</v>
      </c>
      <c r="C42" s="131" t="s">
        <v>190</v>
      </c>
      <c r="D42" s="76" t="s">
        <v>191</v>
      </c>
      <c r="E42" s="15"/>
      <c r="F42" s="93">
        <v>15</v>
      </c>
      <c r="G42" s="93">
        <v>56.72</v>
      </c>
      <c r="H42" s="14">
        <f aca="true" t="shared" si="6" ref="H42:H73">IF((G42-$F$8)&lt;0,0,IF(G42&gt;$I$8,"снят",(G42-$F$8)))</f>
        <v>7.719999999999999</v>
      </c>
      <c r="I42" s="14">
        <f aca="true" t="shared" si="7" ref="I42:I73">IF(OR(F42="снят",H42="снят"),100,F42+H42)</f>
        <v>22.72</v>
      </c>
      <c r="J42" s="16"/>
      <c r="K42" s="13"/>
      <c r="L42" s="13"/>
      <c r="M42" s="14"/>
      <c r="N42" s="14"/>
      <c r="O42" s="5"/>
      <c r="P42" s="4"/>
      <c r="Q42" s="4"/>
      <c r="R42" s="69"/>
    </row>
    <row r="43" spans="1:18" ht="12.75">
      <c r="A43" s="47">
        <v>31</v>
      </c>
      <c r="B43" s="54" t="s">
        <v>176</v>
      </c>
      <c r="C43" s="14" t="s">
        <v>73</v>
      </c>
      <c r="D43" s="81" t="s">
        <v>177</v>
      </c>
      <c r="E43" s="15"/>
      <c r="F43" s="93">
        <v>10</v>
      </c>
      <c r="G43" s="93">
        <v>62.1</v>
      </c>
      <c r="H43" s="14">
        <f t="shared" si="6"/>
        <v>13.100000000000001</v>
      </c>
      <c r="I43" s="14">
        <f t="shared" si="7"/>
        <v>23.1</v>
      </c>
      <c r="J43" s="16"/>
      <c r="K43" s="13"/>
      <c r="L43" s="13"/>
      <c r="M43" s="14"/>
      <c r="N43" s="14"/>
      <c r="O43" s="5"/>
      <c r="P43" s="4"/>
      <c r="Q43" s="4"/>
      <c r="R43" s="69"/>
    </row>
    <row r="44" spans="1:18" ht="12.75">
      <c r="A44" s="47">
        <v>4</v>
      </c>
      <c r="B44" s="50" t="s">
        <v>165</v>
      </c>
      <c r="C44" s="4" t="s">
        <v>170</v>
      </c>
      <c r="D44" s="39" t="s">
        <v>166</v>
      </c>
      <c r="E44" s="15"/>
      <c r="F44" s="93">
        <v>20</v>
      </c>
      <c r="G44" s="93">
        <v>53.5</v>
      </c>
      <c r="H44" s="14">
        <f t="shared" si="6"/>
        <v>4.5</v>
      </c>
      <c r="I44" s="14">
        <f t="shared" si="7"/>
        <v>24.5</v>
      </c>
      <c r="J44" s="16"/>
      <c r="K44" s="13"/>
      <c r="L44" s="13"/>
      <c r="M44" s="14"/>
      <c r="N44" s="14"/>
      <c r="O44" s="5"/>
      <c r="P44" s="4"/>
      <c r="Q44" s="4"/>
      <c r="R44" s="69"/>
    </row>
    <row r="45" spans="1:18" ht="12.75">
      <c r="A45" s="47">
        <v>36</v>
      </c>
      <c r="B45" s="50" t="s">
        <v>65</v>
      </c>
      <c r="C45" s="4" t="s">
        <v>170</v>
      </c>
      <c r="D45" s="39" t="s">
        <v>66</v>
      </c>
      <c r="E45" s="15"/>
      <c r="F45" s="93">
        <v>20</v>
      </c>
      <c r="G45" s="93">
        <v>54.97</v>
      </c>
      <c r="H45" s="14">
        <f t="shared" si="6"/>
        <v>5.969999999999999</v>
      </c>
      <c r="I45" s="14">
        <f t="shared" si="7"/>
        <v>25.97</v>
      </c>
      <c r="J45" s="16"/>
      <c r="K45" s="13"/>
      <c r="L45" s="13"/>
      <c r="M45" s="14"/>
      <c r="N45" s="14"/>
      <c r="O45" s="5"/>
      <c r="P45" s="4"/>
      <c r="Q45" s="4"/>
      <c r="R45" s="69"/>
    </row>
    <row r="46" spans="1:18" ht="12.75">
      <c r="A46" s="47">
        <v>46</v>
      </c>
      <c r="B46" s="50" t="s">
        <v>192</v>
      </c>
      <c r="C46" s="4" t="s">
        <v>193</v>
      </c>
      <c r="D46" s="39" t="s">
        <v>194</v>
      </c>
      <c r="E46" s="15"/>
      <c r="F46" s="93">
        <v>10</v>
      </c>
      <c r="G46" s="93">
        <v>66.31</v>
      </c>
      <c r="H46" s="14">
        <f t="shared" si="6"/>
        <v>17.310000000000002</v>
      </c>
      <c r="I46" s="14">
        <f t="shared" si="7"/>
        <v>27.310000000000002</v>
      </c>
      <c r="J46" s="16"/>
      <c r="K46" s="13"/>
      <c r="L46" s="13"/>
      <c r="M46" s="14"/>
      <c r="N46" s="14"/>
      <c r="O46" s="5"/>
      <c r="P46" s="4"/>
      <c r="Q46" s="4"/>
      <c r="R46" s="69"/>
    </row>
    <row r="47" spans="1:18" ht="12.75">
      <c r="A47" s="47">
        <v>23</v>
      </c>
      <c r="B47" s="54" t="s">
        <v>302</v>
      </c>
      <c r="C47" s="4" t="s">
        <v>170</v>
      </c>
      <c r="D47" s="76" t="s">
        <v>275</v>
      </c>
      <c r="E47" s="15"/>
      <c r="F47" s="93">
        <v>20</v>
      </c>
      <c r="G47" s="93">
        <v>58.38</v>
      </c>
      <c r="H47" s="14">
        <f t="shared" si="6"/>
        <v>9.380000000000003</v>
      </c>
      <c r="I47" s="14">
        <f t="shared" si="7"/>
        <v>29.380000000000003</v>
      </c>
      <c r="J47" s="16"/>
      <c r="K47" s="13"/>
      <c r="L47" s="13"/>
      <c r="M47" s="14"/>
      <c r="N47" s="14"/>
      <c r="O47" s="5"/>
      <c r="P47" s="4"/>
      <c r="Q47" s="4"/>
      <c r="R47" s="69"/>
    </row>
    <row r="48" spans="1:18" ht="12.75">
      <c r="A48" s="47">
        <v>16</v>
      </c>
      <c r="B48" s="54" t="s">
        <v>278</v>
      </c>
      <c r="C48" s="14" t="s">
        <v>170</v>
      </c>
      <c r="D48" s="78" t="s">
        <v>279</v>
      </c>
      <c r="E48" s="15"/>
      <c r="F48" s="98">
        <v>40</v>
      </c>
      <c r="G48" s="93">
        <v>56.66</v>
      </c>
      <c r="H48" s="14">
        <f t="shared" si="6"/>
        <v>7.659999999999997</v>
      </c>
      <c r="I48" s="14">
        <f t="shared" si="7"/>
        <v>47.66</v>
      </c>
      <c r="J48" s="16"/>
      <c r="K48" s="13"/>
      <c r="L48" s="13"/>
      <c r="M48" s="14"/>
      <c r="N48" s="14"/>
      <c r="O48" s="5"/>
      <c r="P48" s="4"/>
      <c r="Q48" s="4"/>
      <c r="R48" s="69"/>
    </row>
    <row r="49" spans="1:18" ht="12.75">
      <c r="A49" s="47">
        <v>1</v>
      </c>
      <c r="B49" s="50" t="s">
        <v>246</v>
      </c>
      <c r="C49" s="4" t="s">
        <v>170</v>
      </c>
      <c r="D49" s="165" t="s">
        <v>247</v>
      </c>
      <c r="E49" s="15"/>
      <c r="F49" s="93" t="s">
        <v>323</v>
      </c>
      <c r="G49" s="13"/>
      <c r="H49" s="14">
        <f t="shared" si="6"/>
        <v>0</v>
      </c>
      <c r="I49" s="14">
        <f t="shared" si="7"/>
        <v>100</v>
      </c>
      <c r="J49" s="16"/>
      <c r="K49" s="13"/>
      <c r="L49" s="13"/>
      <c r="M49" s="14"/>
      <c r="N49" s="14"/>
      <c r="O49" s="5"/>
      <c r="P49" s="4"/>
      <c r="Q49" s="4"/>
      <c r="R49" s="69"/>
    </row>
    <row r="50" spans="1:18" ht="12.75">
      <c r="A50" s="47">
        <v>5</v>
      </c>
      <c r="B50" s="54" t="s">
        <v>167</v>
      </c>
      <c r="C50" s="14" t="s">
        <v>73</v>
      </c>
      <c r="D50" s="163" t="s">
        <v>168</v>
      </c>
      <c r="E50" s="15"/>
      <c r="F50" s="93" t="s">
        <v>323</v>
      </c>
      <c r="G50" s="93"/>
      <c r="H50" s="14">
        <f t="shared" si="6"/>
        <v>0</v>
      </c>
      <c r="I50" s="14">
        <f t="shared" si="7"/>
        <v>100</v>
      </c>
      <c r="J50" s="16"/>
      <c r="K50" s="13"/>
      <c r="L50" s="13"/>
      <c r="M50" s="14"/>
      <c r="N50" s="14"/>
      <c r="O50" s="5"/>
      <c r="P50" s="4"/>
      <c r="Q50" s="4"/>
      <c r="R50" s="69"/>
    </row>
    <row r="51" spans="1:18" ht="12.75">
      <c r="A51" s="47">
        <v>7</v>
      </c>
      <c r="B51" s="50" t="s">
        <v>78</v>
      </c>
      <c r="C51" s="14" t="s">
        <v>75</v>
      </c>
      <c r="D51" s="76" t="s">
        <v>76</v>
      </c>
      <c r="E51" s="15"/>
      <c r="F51" s="98" t="s">
        <v>323</v>
      </c>
      <c r="G51" s="93"/>
      <c r="H51" s="14">
        <f t="shared" si="6"/>
        <v>0</v>
      </c>
      <c r="I51" s="14">
        <f t="shared" si="7"/>
        <v>100</v>
      </c>
      <c r="J51" s="16"/>
      <c r="K51" s="13"/>
      <c r="L51" s="13"/>
      <c r="M51" s="14"/>
      <c r="N51" s="14"/>
      <c r="O51" s="5"/>
      <c r="P51" s="4"/>
      <c r="Q51" s="4"/>
      <c r="R51" s="69"/>
    </row>
    <row r="52" spans="1:18" ht="12.75">
      <c r="A52" s="47">
        <v>8</v>
      </c>
      <c r="B52" s="54" t="s">
        <v>263</v>
      </c>
      <c r="C52" s="14" t="s">
        <v>325</v>
      </c>
      <c r="D52" s="78" t="s">
        <v>264</v>
      </c>
      <c r="E52" s="15"/>
      <c r="F52" s="93" t="s">
        <v>323</v>
      </c>
      <c r="G52" s="93"/>
      <c r="H52" s="14">
        <f t="shared" si="6"/>
        <v>0</v>
      </c>
      <c r="I52" s="14">
        <f t="shared" si="7"/>
        <v>100</v>
      </c>
      <c r="J52" s="16"/>
      <c r="K52" s="13"/>
      <c r="L52" s="13"/>
      <c r="M52" s="14"/>
      <c r="N52" s="14"/>
      <c r="O52" s="5"/>
      <c r="P52" s="4"/>
      <c r="Q52" s="4"/>
      <c r="R52" s="69"/>
    </row>
    <row r="53" spans="1:18" ht="12.75">
      <c r="A53" s="47">
        <v>9</v>
      </c>
      <c r="B53" s="50" t="s">
        <v>83</v>
      </c>
      <c r="C53" s="4" t="s">
        <v>170</v>
      </c>
      <c r="D53" s="39" t="s">
        <v>84</v>
      </c>
      <c r="E53" s="15"/>
      <c r="F53" s="93" t="s">
        <v>323</v>
      </c>
      <c r="G53" s="93"/>
      <c r="H53" s="14">
        <f t="shared" si="6"/>
        <v>0</v>
      </c>
      <c r="I53" s="14">
        <f t="shared" si="7"/>
        <v>100</v>
      </c>
      <c r="J53" s="16"/>
      <c r="K53" s="13"/>
      <c r="L53" s="13"/>
      <c r="M53" s="14"/>
      <c r="N53" s="14"/>
      <c r="O53" s="5"/>
      <c r="P53" s="4"/>
      <c r="Q53" s="4"/>
      <c r="R53" s="69"/>
    </row>
    <row r="54" spans="1:18" ht="12.75">
      <c r="A54" s="47">
        <v>12</v>
      </c>
      <c r="B54" s="50" t="s">
        <v>117</v>
      </c>
      <c r="C54" s="4" t="s">
        <v>170</v>
      </c>
      <c r="D54" s="165" t="s">
        <v>118</v>
      </c>
      <c r="E54" s="15"/>
      <c r="F54" s="93" t="s">
        <v>323</v>
      </c>
      <c r="G54" s="93"/>
      <c r="H54" s="14">
        <f t="shared" si="6"/>
        <v>0</v>
      </c>
      <c r="I54" s="14">
        <f t="shared" si="7"/>
        <v>100</v>
      </c>
      <c r="J54" s="16"/>
      <c r="K54" s="13"/>
      <c r="L54" s="13"/>
      <c r="M54" s="14"/>
      <c r="N54" s="14"/>
      <c r="O54" s="5"/>
      <c r="P54" s="4"/>
      <c r="Q54" s="4"/>
      <c r="R54" s="69"/>
    </row>
    <row r="55" spans="1:18" ht="12.75">
      <c r="A55" s="47">
        <v>15</v>
      </c>
      <c r="B55" s="54" t="s">
        <v>277</v>
      </c>
      <c r="C55" s="14" t="s">
        <v>170</v>
      </c>
      <c r="D55" s="78" t="s">
        <v>276</v>
      </c>
      <c r="E55" s="15"/>
      <c r="F55" s="93" t="s">
        <v>323</v>
      </c>
      <c r="G55" s="93"/>
      <c r="H55" s="14">
        <f t="shared" si="6"/>
        <v>0</v>
      </c>
      <c r="I55" s="14">
        <f t="shared" si="7"/>
        <v>100</v>
      </c>
      <c r="J55" s="16"/>
      <c r="K55" s="13"/>
      <c r="L55" s="13"/>
      <c r="M55" s="14"/>
      <c r="N55" s="14"/>
      <c r="O55" s="5"/>
      <c r="P55" s="4"/>
      <c r="Q55" s="4"/>
      <c r="R55" s="69"/>
    </row>
    <row r="56" spans="1:18" ht="12.75">
      <c r="A56" s="47">
        <v>18</v>
      </c>
      <c r="B56" s="54" t="s">
        <v>143</v>
      </c>
      <c r="C56" s="14" t="s">
        <v>170</v>
      </c>
      <c r="D56" s="100" t="s">
        <v>155</v>
      </c>
      <c r="E56" s="15"/>
      <c r="F56" s="93" t="s">
        <v>323</v>
      </c>
      <c r="G56" s="93"/>
      <c r="H56" s="14">
        <f t="shared" si="6"/>
        <v>0</v>
      </c>
      <c r="I56" s="14">
        <f t="shared" si="7"/>
        <v>100</v>
      </c>
      <c r="J56" s="16"/>
      <c r="K56" s="13"/>
      <c r="L56" s="13"/>
      <c r="M56" s="14"/>
      <c r="N56" s="14"/>
      <c r="O56" s="5"/>
      <c r="P56" s="4"/>
      <c r="Q56" s="4"/>
      <c r="R56" s="69"/>
    </row>
    <row r="57" spans="1:18" ht="12.75">
      <c r="A57" s="47">
        <v>22</v>
      </c>
      <c r="B57" s="54" t="s">
        <v>302</v>
      </c>
      <c r="C57" s="4" t="s">
        <v>170</v>
      </c>
      <c r="D57" s="76" t="s">
        <v>274</v>
      </c>
      <c r="E57" s="15"/>
      <c r="F57" s="98" t="s">
        <v>323</v>
      </c>
      <c r="G57" s="93"/>
      <c r="H57" s="14">
        <f t="shared" si="6"/>
        <v>0</v>
      </c>
      <c r="I57" s="14">
        <f t="shared" si="7"/>
        <v>100</v>
      </c>
      <c r="J57" s="16"/>
      <c r="K57" s="13"/>
      <c r="L57" s="13"/>
      <c r="M57" s="14"/>
      <c r="N57" s="14"/>
      <c r="O57" s="5"/>
      <c r="P57" s="4"/>
      <c r="Q57" s="4"/>
      <c r="R57" s="69"/>
    </row>
    <row r="58" spans="1:18" ht="12.75">
      <c r="A58" s="47">
        <v>27</v>
      </c>
      <c r="B58" s="50" t="s">
        <v>43</v>
      </c>
      <c r="C58" s="14" t="s">
        <v>170</v>
      </c>
      <c r="D58" s="39" t="s">
        <v>44</v>
      </c>
      <c r="E58" s="15"/>
      <c r="F58" s="93" t="s">
        <v>323</v>
      </c>
      <c r="G58" s="93"/>
      <c r="H58" s="14">
        <f t="shared" si="6"/>
        <v>0</v>
      </c>
      <c r="I58" s="14">
        <f t="shared" si="7"/>
        <v>100</v>
      </c>
      <c r="J58" s="16"/>
      <c r="K58" s="13"/>
      <c r="L58" s="13"/>
      <c r="M58" s="14"/>
      <c r="N58" s="14"/>
      <c r="O58" s="5"/>
      <c r="P58" s="4"/>
      <c r="Q58" s="4"/>
      <c r="R58" s="69"/>
    </row>
    <row r="59" spans="1:18" ht="12.75">
      <c r="A59" s="47">
        <v>28</v>
      </c>
      <c r="B59" s="50" t="s">
        <v>171</v>
      </c>
      <c r="C59" s="14" t="s">
        <v>170</v>
      </c>
      <c r="D59" s="79" t="s">
        <v>172</v>
      </c>
      <c r="E59" s="15"/>
      <c r="F59" s="93" t="s">
        <v>323</v>
      </c>
      <c r="G59" s="93"/>
      <c r="H59" s="14">
        <f t="shared" si="6"/>
        <v>0</v>
      </c>
      <c r="I59" s="14">
        <f t="shared" si="7"/>
        <v>100</v>
      </c>
      <c r="J59" s="16"/>
      <c r="K59" s="13"/>
      <c r="L59" s="13"/>
      <c r="M59" s="14"/>
      <c r="N59" s="14"/>
      <c r="O59" s="5"/>
      <c r="P59" s="4"/>
      <c r="Q59" s="4"/>
      <c r="R59" s="69"/>
    </row>
    <row r="60" spans="1:18" ht="12.75">
      <c r="A60" s="47">
        <v>32</v>
      </c>
      <c r="B60" s="54" t="s">
        <v>178</v>
      </c>
      <c r="C60" s="14" t="s">
        <v>170</v>
      </c>
      <c r="D60" s="76" t="s">
        <v>179</v>
      </c>
      <c r="E60" s="15"/>
      <c r="F60" s="93" t="s">
        <v>323</v>
      </c>
      <c r="G60" s="93"/>
      <c r="H60" s="14">
        <f t="shared" si="6"/>
        <v>0</v>
      </c>
      <c r="I60" s="14">
        <f t="shared" si="7"/>
        <v>100</v>
      </c>
      <c r="J60" s="16"/>
      <c r="K60" s="13"/>
      <c r="L60" s="13"/>
      <c r="M60" s="14"/>
      <c r="N60" s="14"/>
      <c r="O60" s="5"/>
      <c r="P60" s="4"/>
      <c r="Q60" s="4"/>
      <c r="R60" s="69"/>
    </row>
    <row r="61" spans="1:18" ht="12.75">
      <c r="A61" s="47">
        <v>35</v>
      </c>
      <c r="B61" s="54" t="s">
        <v>302</v>
      </c>
      <c r="C61" s="14" t="s">
        <v>170</v>
      </c>
      <c r="D61" s="76" t="s">
        <v>273</v>
      </c>
      <c r="E61" s="15"/>
      <c r="F61" s="93" t="s">
        <v>323</v>
      </c>
      <c r="G61" s="93"/>
      <c r="H61" s="14">
        <f t="shared" si="6"/>
        <v>0</v>
      </c>
      <c r="I61" s="14">
        <f t="shared" si="7"/>
        <v>100</v>
      </c>
      <c r="J61" s="16"/>
      <c r="K61" s="13"/>
      <c r="L61" s="13"/>
      <c r="M61" s="14"/>
      <c r="N61" s="14"/>
      <c r="O61" s="5"/>
      <c r="P61" s="4"/>
      <c r="Q61" s="4"/>
      <c r="R61" s="69"/>
    </row>
    <row r="62" spans="1:18" ht="12.75">
      <c r="A62" s="47">
        <v>38</v>
      </c>
      <c r="B62" s="54" t="s">
        <v>173</v>
      </c>
      <c r="C62" s="14" t="s">
        <v>170</v>
      </c>
      <c r="D62" s="76" t="s">
        <v>188</v>
      </c>
      <c r="E62" s="15"/>
      <c r="F62" s="93" t="s">
        <v>323</v>
      </c>
      <c r="G62" s="93"/>
      <c r="H62" s="14">
        <f t="shared" si="6"/>
        <v>0</v>
      </c>
      <c r="I62" s="14">
        <f t="shared" si="7"/>
        <v>100</v>
      </c>
      <c r="J62" s="16"/>
      <c r="K62" s="13"/>
      <c r="L62" s="13"/>
      <c r="M62" s="14"/>
      <c r="N62" s="14"/>
      <c r="O62" s="5"/>
      <c r="P62" s="4"/>
      <c r="Q62" s="4"/>
      <c r="R62" s="69"/>
    </row>
  </sheetData>
  <sheetProtection sort="0"/>
  <printOptions/>
  <pageMargins left="0.32" right="0.3" top="0.27" bottom="0.36" header="0.17" footer="0.16"/>
  <pageSetup fitToHeight="1" fitToWidth="1" horizontalDpi="300" verticalDpi="300" orientation="landscape" paperSize="9" scale="68" r:id="rId1"/>
  <headerFooter alignWithMargins="0">
    <oddFooter>&amp;C&amp;P&amp;R&amp;"Arial,курсив"&amp;A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60" zoomScaleNormal="80" workbookViewId="0" topLeftCell="A4">
      <pane xSplit="4" topLeftCell="E1" activePane="topRight" state="frozen"/>
      <selection pane="topLeft" activeCell="A1" sqref="A1"/>
      <selection pane="topRight" activeCell="B26" sqref="B26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5.375" style="0" customWidth="1"/>
    <col min="4" max="4" width="22.375" style="0" customWidth="1"/>
    <col min="5" max="5" width="0.74609375" style="0" customWidth="1"/>
    <col min="6" max="6" width="8.625" style="0" customWidth="1"/>
    <col min="7" max="7" width="7.875" style="0" customWidth="1"/>
    <col min="8" max="8" width="9.00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9.3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5.75390625" style="35" customWidth="1"/>
  </cols>
  <sheetData>
    <row r="1" spans="1:12" ht="20.25">
      <c r="A1" s="1" t="s">
        <v>0</v>
      </c>
      <c r="F1" s="18" t="s">
        <v>38</v>
      </c>
      <c r="G1" s="19"/>
      <c r="H1" s="55"/>
      <c r="I1" s="19"/>
      <c r="J1" s="19"/>
      <c r="K1" s="3"/>
      <c r="L1" s="3"/>
    </row>
    <row r="3" spans="2:9" ht="18">
      <c r="B3" s="9" t="s">
        <v>15</v>
      </c>
      <c r="C3" s="134" t="s">
        <v>268</v>
      </c>
      <c r="D3" s="19"/>
      <c r="E3" s="3"/>
      <c r="G3" t="s">
        <v>1</v>
      </c>
      <c r="I3" s="21" t="s">
        <v>27</v>
      </c>
    </row>
    <row r="4" ht="12.75">
      <c r="N4" s="3"/>
    </row>
    <row r="5" spans="6:14" ht="12.75">
      <c r="F5" s="84" t="s">
        <v>21</v>
      </c>
      <c r="G5" s="83"/>
      <c r="H5" s="83"/>
      <c r="I5" s="85">
        <v>166</v>
      </c>
      <c r="K5" s="17" t="s">
        <v>2</v>
      </c>
      <c r="N5" s="22">
        <v>145</v>
      </c>
    </row>
    <row r="6" spans="2:13" ht="12.75">
      <c r="B6" s="8" t="s">
        <v>16</v>
      </c>
      <c r="C6" s="22"/>
      <c r="F6" s="83" t="s">
        <v>20</v>
      </c>
      <c r="G6" s="83"/>
      <c r="H6" s="86">
        <f>I5/F8</f>
        <v>3.3877551020408165</v>
      </c>
      <c r="I6" s="83"/>
      <c r="K6" s="2" t="s">
        <v>20</v>
      </c>
      <c r="M6" s="23">
        <f>N5/K8</f>
        <v>3.717948717948718</v>
      </c>
    </row>
    <row r="7" spans="6:14" ht="13.5" thickBot="1">
      <c r="F7" s="83" t="s">
        <v>3</v>
      </c>
      <c r="G7" s="87"/>
      <c r="H7" s="83"/>
      <c r="I7" s="83" t="s">
        <v>4</v>
      </c>
      <c r="K7" t="s">
        <v>3</v>
      </c>
      <c r="L7" s="3"/>
      <c r="N7" t="s">
        <v>4</v>
      </c>
    </row>
    <row r="8" spans="1:18" ht="21" thickBot="1">
      <c r="A8" s="24" t="s">
        <v>18</v>
      </c>
      <c r="B8" s="3"/>
      <c r="C8" s="3"/>
      <c r="D8" s="3"/>
      <c r="E8" s="3"/>
      <c r="F8" s="88">
        <v>49</v>
      </c>
      <c r="G8" s="87"/>
      <c r="H8" s="89"/>
      <c r="I8" s="88">
        <v>80</v>
      </c>
      <c r="J8" s="3"/>
      <c r="K8" s="25">
        <v>39</v>
      </c>
      <c r="L8" s="26"/>
      <c r="M8" s="27"/>
      <c r="N8" s="25">
        <v>65</v>
      </c>
      <c r="O8" s="26"/>
      <c r="P8" s="3"/>
      <c r="Q8" s="3"/>
      <c r="R8" s="3"/>
    </row>
    <row r="9" spans="1:20" s="11" customFormat="1" ht="39.75" customHeight="1" thickBot="1">
      <c r="A9" s="28" t="s">
        <v>6</v>
      </c>
      <c r="B9" s="29" t="s">
        <v>23</v>
      </c>
      <c r="C9" s="29" t="s">
        <v>7</v>
      </c>
      <c r="D9" s="29" t="s">
        <v>8</v>
      </c>
      <c r="E9" s="30"/>
      <c r="F9" s="29" t="s">
        <v>9</v>
      </c>
      <c r="G9" s="29" t="s">
        <v>10</v>
      </c>
      <c r="H9" s="29" t="s">
        <v>11</v>
      </c>
      <c r="I9" s="29" t="s">
        <v>12</v>
      </c>
      <c r="J9" s="30"/>
      <c r="K9" s="29" t="s">
        <v>9</v>
      </c>
      <c r="L9" s="29" t="s">
        <v>10</v>
      </c>
      <c r="M9" s="29" t="s">
        <v>11</v>
      </c>
      <c r="N9" s="29" t="s">
        <v>12</v>
      </c>
      <c r="O9" s="30"/>
      <c r="P9" s="29" t="s">
        <v>13</v>
      </c>
      <c r="Q9" s="29" t="s">
        <v>14</v>
      </c>
      <c r="R9" s="31" t="s">
        <v>17</v>
      </c>
      <c r="S9" s="37"/>
      <c r="T9" s="12"/>
    </row>
    <row r="10" spans="1:19" ht="12.75">
      <c r="A10" s="214">
        <v>83</v>
      </c>
      <c r="B10" s="215" t="s">
        <v>214</v>
      </c>
      <c r="C10" s="216" t="s">
        <v>170</v>
      </c>
      <c r="D10" s="216" t="s">
        <v>215</v>
      </c>
      <c r="E10" s="217"/>
      <c r="F10" s="197">
        <v>0</v>
      </c>
      <c r="G10" s="197">
        <v>43.13</v>
      </c>
      <c r="H10" s="198">
        <f aca="true" t="shared" si="0" ref="H10:H47">IF((G10-$F$8)&lt;0,0,IF(G10&gt;$I$8,"снят",(G10-$F$8)))</f>
        <v>0</v>
      </c>
      <c r="I10" s="198">
        <f aca="true" t="shared" si="1" ref="I10:I47">IF(OR(F10="снят",H10="снят"),100,F10+H10)</f>
        <v>0</v>
      </c>
      <c r="J10" s="199"/>
      <c r="K10" s="200">
        <v>0</v>
      </c>
      <c r="L10" s="200">
        <v>34.43</v>
      </c>
      <c r="M10" s="198">
        <f aca="true" t="shared" si="2" ref="M10:M23">IF((L10-$K$8)&lt;0,0,IF(L10&gt;$N$8,"снят",(L10-$K$8)))</f>
        <v>0</v>
      </c>
      <c r="N10" s="198">
        <f aca="true" t="shared" si="3" ref="N10:N23">IF(OR(K10="снят",M10="снят"),100,K10+M10)</f>
        <v>0</v>
      </c>
      <c r="O10" s="201"/>
      <c r="P10" s="194">
        <f aca="true" t="shared" si="4" ref="P10:P23">I10+N10</f>
        <v>0</v>
      </c>
      <c r="Q10" s="194">
        <f aca="true" t="shared" si="5" ref="Q10:Q23">IF(P10&lt;100,G10+L10,"")</f>
        <v>77.56</v>
      </c>
      <c r="R10" s="202">
        <v>1</v>
      </c>
      <c r="S10" s="48"/>
    </row>
    <row r="11" spans="1:19" ht="12.75">
      <c r="A11" s="47">
        <v>91</v>
      </c>
      <c r="B11" s="50" t="s">
        <v>224</v>
      </c>
      <c r="C11" s="4" t="s">
        <v>73</v>
      </c>
      <c r="D11" s="79" t="s">
        <v>225</v>
      </c>
      <c r="E11" s="15">
        <v>11011</v>
      </c>
      <c r="F11" s="93">
        <v>0</v>
      </c>
      <c r="G11" s="93">
        <v>46.37</v>
      </c>
      <c r="H11" s="14">
        <f t="shared" si="0"/>
        <v>0</v>
      </c>
      <c r="I11" s="14">
        <f t="shared" si="1"/>
        <v>0</v>
      </c>
      <c r="J11" s="16"/>
      <c r="K11" s="13">
        <v>0</v>
      </c>
      <c r="L11" s="13">
        <v>34.88</v>
      </c>
      <c r="M11" s="14">
        <f t="shared" si="2"/>
        <v>0</v>
      </c>
      <c r="N11" s="14">
        <f t="shared" si="3"/>
        <v>0</v>
      </c>
      <c r="O11" s="5"/>
      <c r="P11" s="4">
        <f t="shared" si="4"/>
        <v>0</v>
      </c>
      <c r="Q11" s="4">
        <f t="shared" si="5"/>
        <v>81.25</v>
      </c>
      <c r="R11" s="69">
        <v>2</v>
      </c>
      <c r="S11" s="47"/>
    </row>
    <row r="12" spans="1:19" ht="12.75">
      <c r="A12" s="47">
        <v>76</v>
      </c>
      <c r="B12" s="50" t="s">
        <v>138</v>
      </c>
      <c r="C12" s="7" t="s">
        <v>170</v>
      </c>
      <c r="D12" s="39" t="s">
        <v>151</v>
      </c>
      <c r="E12" s="15"/>
      <c r="F12" s="93">
        <v>0</v>
      </c>
      <c r="G12" s="93">
        <v>46.75</v>
      </c>
      <c r="H12" s="14">
        <f t="shared" si="0"/>
        <v>0</v>
      </c>
      <c r="I12" s="14">
        <f t="shared" si="1"/>
        <v>0</v>
      </c>
      <c r="J12" s="16"/>
      <c r="K12" s="13">
        <v>0</v>
      </c>
      <c r="L12" s="13">
        <v>36.56</v>
      </c>
      <c r="M12" s="14">
        <f t="shared" si="2"/>
        <v>0</v>
      </c>
      <c r="N12" s="14">
        <f t="shared" si="3"/>
        <v>0</v>
      </c>
      <c r="O12" s="5"/>
      <c r="P12" s="4">
        <f t="shared" si="4"/>
        <v>0</v>
      </c>
      <c r="Q12" s="4">
        <f t="shared" si="5"/>
        <v>83.31</v>
      </c>
      <c r="R12" s="69">
        <v>3</v>
      </c>
      <c r="S12" s="47"/>
    </row>
    <row r="13" spans="1:19" ht="12.75">
      <c r="A13" s="47">
        <v>78</v>
      </c>
      <c r="B13" s="50" t="s">
        <v>171</v>
      </c>
      <c r="C13" s="14" t="s">
        <v>59</v>
      </c>
      <c r="D13" s="79" t="s">
        <v>210</v>
      </c>
      <c r="E13" s="15"/>
      <c r="F13" s="93">
        <v>5</v>
      </c>
      <c r="G13" s="93">
        <v>45.06</v>
      </c>
      <c r="H13" s="14">
        <f t="shared" si="0"/>
        <v>0</v>
      </c>
      <c r="I13" s="14">
        <f t="shared" si="1"/>
        <v>5</v>
      </c>
      <c r="J13" s="16"/>
      <c r="K13" s="13">
        <v>0</v>
      </c>
      <c r="L13" s="13">
        <v>35.81</v>
      </c>
      <c r="M13" s="14">
        <f t="shared" si="2"/>
        <v>0</v>
      </c>
      <c r="N13" s="14">
        <f t="shared" si="3"/>
        <v>0</v>
      </c>
      <c r="O13" s="5"/>
      <c r="P13" s="4">
        <f t="shared" si="4"/>
        <v>5</v>
      </c>
      <c r="Q13" s="4">
        <f t="shared" si="5"/>
        <v>80.87</v>
      </c>
      <c r="R13" s="69">
        <v>4</v>
      </c>
      <c r="S13" s="47"/>
    </row>
    <row r="14" spans="1:19" ht="12.75">
      <c r="A14" s="47">
        <v>92</v>
      </c>
      <c r="B14" s="50" t="s">
        <v>121</v>
      </c>
      <c r="C14" s="4" t="s">
        <v>124</v>
      </c>
      <c r="D14" s="39" t="s">
        <v>125</v>
      </c>
      <c r="E14" s="15"/>
      <c r="F14" s="123">
        <v>0</v>
      </c>
      <c r="G14" s="93">
        <v>46.5</v>
      </c>
      <c r="H14" s="14">
        <f t="shared" si="0"/>
        <v>0</v>
      </c>
      <c r="I14" s="14">
        <f t="shared" si="1"/>
        <v>0</v>
      </c>
      <c r="J14" s="16"/>
      <c r="K14" s="13">
        <v>5</v>
      </c>
      <c r="L14" s="13">
        <v>37.09</v>
      </c>
      <c r="M14" s="14">
        <f t="shared" si="2"/>
        <v>0</v>
      </c>
      <c r="N14" s="14">
        <f t="shared" si="3"/>
        <v>5</v>
      </c>
      <c r="O14" s="5"/>
      <c r="P14" s="4">
        <f t="shared" si="4"/>
        <v>5</v>
      </c>
      <c r="Q14" s="4">
        <f t="shared" si="5"/>
        <v>83.59</v>
      </c>
      <c r="R14" s="69">
        <v>5</v>
      </c>
      <c r="S14" s="47"/>
    </row>
    <row r="15" spans="1:19" ht="12.75">
      <c r="A15" s="47">
        <v>90</v>
      </c>
      <c r="B15" s="50" t="s">
        <v>178</v>
      </c>
      <c r="C15" s="4" t="s">
        <v>59</v>
      </c>
      <c r="D15" s="79" t="s">
        <v>223</v>
      </c>
      <c r="E15" s="15"/>
      <c r="F15" s="93">
        <v>0</v>
      </c>
      <c r="G15" s="93">
        <v>45.54</v>
      </c>
      <c r="H15" s="14">
        <f t="shared" si="0"/>
        <v>0</v>
      </c>
      <c r="I15" s="14">
        <f t="shared" si="1"/>
        <v>0</v>
      </c>
      <c r="J15" s="16"/>
      <c r="K15" s="13">
        <v>5</v>
      </c>
      <c r="L15" s="13">
        <v>38.1</v>
      </c>
      <c r="M15" s="14">
        <f t="shared" si="2"/>
        <v>0</v>
      </c>
      <c r="N15" s="14">
        <f t="shared" si="3"/>
        <v>5</v>
      </c>
      <c r="O15" s="5"/>
      <c r="P15" s="4">
        <f t="shared" si="4"/>
        <v>5</v>
      </c>
      <c r="Q15" s="4">
        <f t="shared" si="5"/>
        <v>83.64</v>
      </c>
      <c r="R15" s="69">
        <v>6</v>
      </c>
      <c r="S15" s="47"/>
    </row>
    <row r="16" spans="1:19" ht="12.75">
      <c r="A16" s="47">
        <v>89</v>
      </c>
      <c r="B16" s="50" t="s">
        <v>221</v>
      </c>
      <c r="C16" s="4" t="s">
        <v>61</v>
      </c>
      <c r="D16" s="39" t="s">
        <v>222</v>
      </c>
      <c r="E16" s="15"/>
      <c r="F16" s="93">
        <v>0</v>
      </c>
      <c r="G16" s="93">
        <v>46.09</v>
      </c>
      <c r="H16" s="14">
        <f t="shared" si="0"/>
        <v>0</v>
      </c>
      <c r="I16" s="14">
        <f t="shared" si="1"/>
        <v>0</v>
      </c>
      <c r="J16" s="16"/>
      <c r="K16" s="13">
        <v>5</v>
      </c>
      <c r="L16" s="13">
        <v>37.9</v>
      </c>
      <c r="M16" s="14">
        <f t="shared" si="2"/>
        <v>0</v>
      </c>
      <c r="N16" s="14">
        <f t="shared" si="3"/>
        <v>5</v>
      </c>
      <c r="O16" s="5"/>
      <c r="P16" s="4">
        <f t="shared" si="4"/>
        <v>5</v>
      </c>
      <c r="Q16" s="4">
        <f t="shared" si="5"/>
        <v>83.99000000000001</v>
      </c>
      <c r="R16" s="69">
        <v>7</v>
      </c>
      <c r="S16" s="47"/>
    </row>
    <row r="17" spans="1:19" ht="12.75">
      <c r="A17" s="47">
        <v>88</v>
      </c>
      <c r="B17" s="54" t="s">
        <v>127</v>
      </c>
      <c r="C17" s="14" t="s">
        <v>128</v>
      </c>
      <c r="D17" s="76" t="s">
        <v>129</v>
      </c>
      <c r="E17" s="15"/>
      <c r="F17" s="93">
        <v>5</v>
      </c>
      <c r="G17" s="93">
        <v>49.81</v>
      </c>
      <c r="H17" s="14">
        <f t="shared" si="0"/>
        <v>0.8100000000000023</v>
      </c>
      <c r="I17" s="14">
        <f t="shared" si="1"/>
        <v>5.810000000000002</v>
      </c>
      <c r="J17" s="16"/>
      <c r="K17" s="13">
        <v>0</v>
      </c>
      <c r="L17" s="13">
        <v>35.53</v>
      </c>
      <c r="M17" s="14">
        <f t="shared" si="2"/>
        <v>0</v>
      </c>
      <c r="N17" s="14">
        <f t="shared" si="3"/>
        <v>0</v>
      </c>
      <c r="O17" s="5"/>
      <c r="P17" s="4">
        <f t="shared" si="4"/>
        <v>5.810000000000002</v>
      </c>
      <c r="Q17" s="4">
        <f t="shared" si="5"/>
        <v>85.34</v>
      </c>
      <c r="R17" s="69">
        <v>8</v>
      </c>
      <c r="S17" s="48"/>
    </row>
    <row r="18" spans="1:19" ht="12.75">
      <c r="A18" s="47">
        <v>73</v>
      </c>
      <c r="B18" s="50" t="s">
        <v>58</v>
      </c>
      <c r="C18" s="4" t="s">
        <v>61</v>
      </c>
      <c r="D18" s="39" t="s">
        <v>62</v>
      </c>
      <c r="E18" s="15">
        <v>11011</v>
      </c>
      <c r="F18" s="93">
        <v>0</v>
      </c>
      <c r="G18" s="93">
        <v>50.75</v>
      </c>
      <c r="H18" s="14">
        <f t="shared" si="0"/>
        <v>1.75</v>
      </c>
      <c r="I18" s="14">
        <f t="shared" si="1"/>
        <v>1.75</v>
      </c>
      <c r="J18" s="16"/>
      <c r="K18" s="13">
        <v>5</v>
      </c>
      <c r="L18" s="13">
        <v>38.87</v>
      </c>
      <c r="M18" s="14">
        <f t="shared" si="2"/>
        <v>0</v>
      </c>
      <c r="N18" s="14">
        <f t="shared" si="3"/>
        <v>5</v>
      </c>
      <c r="O18" s="5"/>
      <c r="P18" s="4">
        <f t="shared" si="4"/>
        <v>6.75</v>
      </c>
      <c r="Q18" s="4">
        <f t="shared" si="5"/>
        <v>89.62</v>
      </c>
      <c r="R18" s="69">
        <v>9</v>
      </c>
      <c r="S18" s="47"/>
    </row>
    <row r="19" spans="1:18" ht="12.75">
      <c r="A19" s="47">
        <v>86</v>
      </c>
      <c r="B19" s="50" t="s">
        <v>119</v>
      </c>
      <c r="C19" s="4" t="s">
        <v>50</v>
      </c>
      <c r="D19" s="39" t="s">
        <v>126</v>
      </c>
      <c r="E19" s="15"/>
      <c r="F19" s="93">
        <v>0</v>
      </c>
      <c r="G19" s="93">
        <v>54.56</v>
      </c>
      <c r="H19" s="14">
        <f t="shared" si="0"/>
        <v>5.560000000000002</v>
      </c>
      <c r="I19" s="14">
        <f t="shared" si="1"/>
        <v>5.560000000000002</v>
      </c>
      <c r="J19" s="16"/>
      <c r="K19" s="13">
        <v>0</v>
      </c>
      <c r="L19" s="13">
        <v>43.19</v>
      </c>
      <c r="M19" s="14">
        <f t="shared" si="2"/>
        <v>4.189999999999998</v>
      </c>
      <c r="N19" s="14">
        <f t="shared" si="3"/>
        <v>4.189999999999998</v>
      </c>
      <c r="O19" s="5"/>
      <c r="P19" s="4">
        <f t="shared" si="4"/>
        <v>9.75</v>
      </c>
      <c r="Q19" s="4">
        <f t="shared" si="5"/>
        <v>97.75</v>
      </c>
      <c r="R19" s="69">
        <v>10</v>
      </c>
    </row>
    <row r="20" spans="1:18" ht="12.75">
      <c r="A20" s="47">
        <v>70</v>
      </c>
      <c r="B20" s="70" t="s">
        <v>95</v>
      </c>
      <c r="C20" s="71" t="s">
        <v>61</v>
      </c>
      <c r="D20" s="78" t="s">
        <v>96</v>
      </c>
      <c r="E20" s="15">
        <v>11011</v>
      </c>
      <c r="F20" s="93">
        <v>0</v>
      </c>
      <c r="G20" s="93">
        <v>44.54</v>
      </c>
      <c r="H20" s="14">
        <f t="shared" si="0"/>
        <v>0</v>
      </c>
      <c r="I20" s="14">
        <f t="shared" si="1"/>
        <v>0</v>
      </c>
      <c r="J20" s="16"/>
      <c r="K20" s="13">
        <v>10</v>
      </c>
      <c r="L20" s="13">
        <v>39.34</v>
      </c>
      <c r="M20" s="14">
        <f t="shared" si="2"/>
        <v>0.3400000000000034</v>
      </c>
      <c r="N20" s="14">
        <f t="shared" si="3"/>
        <v>10.340000000000003</v>
      </c>
      <c r="O20" s="5"/>
      <c r="P20" s="4">
        <f t="shared" si="4"/>
        <v>10.340000000000003</v>
      </c>
      <c r="Q20" s="4">
        <f t="shared" si="5"/>
        <v>83.88</v>
      </c>
      <c r="R20" s="69">
        <v>11</v>
      </c>
    </row>
    <row r="21" spans="1:18" ht="12.75">
      <c r="A21" s="47">
        <v>84</v>
      </c>
      <c r="B21" s="50" t="s">
        <v>216</v>
      </c>
      <c r="C21" s="4" t="s">
        <v>217</v>
      </c>
      <c r="D21" s="39" t="s">
        <v>218</v>
      </c>
      <c r="E21" s="15"/>
      <c r="F21" s="93">
        <v>0</v>
      </c>
      <c r="G21" s="93">
        <v>53.25</v>
      </c>
      <c r="H21" s="14">
        <f t="shared" si="0"/>
        <v>4.25</v>
      </c>
      <c r="I21" s="14">
        <f t="shared" si="1"/>
        <v>4.25</v>
      </c>
      <c r="J21" s="16"/>
      <c r="K21" s="13">
        <v>5</v>
      </c>
      <c r="L21" s="13">
        <v>43.78</v>
      </c>
      <c r="M21" s="14">
        <f t="shared" si="2"/>
        <v>4.780000000000001</v>
      </c>
      <c r="N21" s="14">
        <f t="shared" si="3"/>
        <v>9.780000000000001</v>
      </c>
      <c r="O21" s="5"/>
      <c r="P21" s="4">
        <f t="shared" si="4"/>
        <v>14.030000000000001</v>
      </c>
      <c r="Q21" s="4">
        <f t="shared" si="5"/>
        <v>97.03</v>
      </c>
      <c r="R21" s="69">
        <v>12</v>
      </c>
    </row>
    <row r="22" spans="1:18" ht="12.75">
      <c r="A22" s="48">
        <v>68</v>
      </c>
      <c r="B22" s="50" t="s">
        <v>92</v>
      </c>
      <c r="C22" s="4" t="s">
        <v>61</v>
      </c>
      <c r="D22" s="39" t="s">
        <v>93</v>
      </c>
      <c r="E22" s="15"/>
      <c r="F22" s="93">
        <v>5</v>
      </c>
      <c r="G22" s="93">
        <v>50.85</v>
      </c>
      <c r="H22" s="14">
        <f t="shared" si="0"/>
        <v>1.8500000000000014</v>
      </c>
      <c r="I22" s="14">
        <f t="shared" si="1"/>
        <v>6.850000000000001</v>
      </c>
      <c r="J22" s="16"/>
      <c r="K22" s="13" t="s">
        <v>323</v>
      </c>
      <c r="L22" s="13"/>
      <c r="M22" s="14">
        <f t="shared" si="2"/>
        <v>0</v>
      </c>
      <c r="N22" s="14">
        <f t="shared" si="3"/>
        <v>100</v>
      </c>
      <c r="O22" s="5"/>
      <c r="P22" s="4">
        <f t="shared" si="4"/>
        <v>106.85</v>
      </c>
      <c r="Q22" s="4">
        <f t="shared" si="5"/>
      </c>
      <c r="R22" s="69"/>
    </row>
    <row r="23" spans="1:18" ht="13.5" thickBot="1">
      <c r="A23" s="203">
        <v>67</v>
      </c>
      <c r="B23" s="218" t="s">
        <v>152</v>
      </c>
      <c r="C23" s="208" t="s">
        <v>128</v>
      </c>
      <c r="D23" s="219" t="s">
        <v>153</v>
      </c>
      <c r="E23" s="206"/>
      <c r="F23" s="207">
        <v>5</v>
      </c>
      <c r="G23" s="207">
        <v>50.87</v>
      </c>
      <c r="H23" s="208">
        <f t="shared" si="0"/>
        <v>1.8699999999999974</v>
      </c>
      <c r="I23" s="208">
        <f t="shared" si="1"/>
        <v>6.869999999999997</v>
      </c>
      <c r="J23" s="209"/>
      <c r="K23" s="210" t="s">
        <v>323</v>
      </c>
      <c r="L23" s="210"/>
      <c r="M23" s="208">
        <f t="shared" si="2"/>
        <v>0</v>
      </c>
      <c r="N23" s="208">
        <f t="shared" si="3"/>
        <v>100</v>
      </c>
      <c r="O23" s="211"/>
      <c r="P23" s="205">
        <f t="shared" si="4"/>
        <v>106.87</v>
      </c>
      <c r="Q23" s="205">
        <f t="shared" si="5"/>
      </c>
      <c r="R23" s="212"/>
    </row>
    <row r="24" spans="1:18" ht="12.75">
      <c r="A24" s="48">
        <v>97</v>
      </c>
      <c r="B24" s="70" t="s">
        <v>318</v>
      </c>
      <c r="C24" s="71" t="s">
        <v>319</v>
      </c>
      <c r="D24" s="166" t="s">
        <v>320</v>
      </c>
      <c r="E24" s="213"/>
      <c r="F24" s="116">
        <v>5</v>
      </c>
      <c r="G24" s="122">
        <v>54.16</v>
      </c>
      <c r="H24" s="71">
        <f t="shared" si="0"/>
        <v>5.159999999999997</v>
      </c>
      <c r="I24" s="71">
        <f t="shared" si="1"/>
        <v>10.159999999999997</v>
      </c>
      <c r="J24" s="117"/>
      <c r="K24" s="118"/>
      <c r="L24" s="118"/>
      <c r="M24" s="71"/>
      <c r="N24" s="71"/>
      <c r="O24" s="119"/>
      <c r="P24" s="75"/>
      <c r="Q24" s="75"/>
      <c r="R24" s="120"/>
    </row>
    <row r="25" spans="1:18" ht="12.75">
      <c r="A25" s="47">
        <v>94</v>
      </c>
      <c r="B25" s="50" t="s">
        <v>310</v>
      </c>
      <c r="C25" s="4" t="s">
        <v>61</v>
      </c>
      <c r="D25" s="39" t="s">
        <v>287</v>
      </c>
      <c r="E25" s="15">
        <v>11011</v>
      </c>
      <c r="F25" s="93">
        <v>10</v>
      </c>
      <c r="G25" s="93">
        <v>51.03</v>
      </c>
      <c r="H25" s="14">
        <f t="shared" si="0"/>
        <v>2.030000000000001</v>
      </c>
      <c r="I25" s="14">
        <f t="shared" si="1"/>
        <v>12.030000000000001</v>
      </c>
      <c r="J25" s="16"/>
      <c r="K25" s="13"/>
      <c r="L25" s="13"/>
      <c r="M25" s="14"/>
      <c r="N25" s="14"/>
      <c r="O25" s="5"/>
      <c r="P25" s="4"/>
      <c r="Q25" s="4"/>
      <c r="R25" s="69"/>
    </row>
    <row r="26" spans="1:18" ht="12.75">
      <c r="A26" s="47">
        <v>69</v>
      </c>
      <c r="B26" s="50" t="s">
        <v>88</v>
      </c>
      <c r="C26" s="4" t="s">
        <v>61</v>
      </c>
      <c r="D26" s="39" t="s">
        <v>94</v>
      </c>
      <c r="E26" s="15"/>
      <c r="F26" s="93">
        <v>5</v>
      </c>
      <c r="G26" s="93">
        <v>56.4</v>
      </c>
      <c r="H26" s="14">
        <f t="shared" si="0"/>
        <v>7.399999999999999</v>
      </c>
      <c r="I26" s="14">
        <f t="shared" si="1"/>
        <v>12.399999999999999</v>
      </c>
      <c r="J26" s="16"/>
      <c r="K26" s="13"/>
      <c r="L26" s="13"/>
      <c r="M26" s="14"/>
      <c r="N26" s="14"/>
      <c r="O26" s="5"/>
      <c r="P26" s="4"/>
      <c r="Q26" s="4"/>
      <c r="R26" s="69"/>
    </row>
    <row r="27" spans="1:18" ht="12.75">
      <c r="A27" s="48">
        <v>93</v>
      </c>
      <c r="B27" s="54" t="s">
        <v>58</v>
      </c>
      <c r="C27" s="14" t="s">
        <v>59</v>
      </c>
      <c r="D27" s="76" t="s">
        <v>60</v>
      </c>
      <c r="E27" s="15"/>
      <c r="F27" s="123">
        <v>10</v>
      </c>
      <c r="G27" s="93">
        <v>51.6</v>
      </c>
      <c r="H27" s="14">
        <f t="shared" si="0"/>
        <v>2.6000000000000014</v>
      </c>
      <c r="I27" s="14">
        <f t="shared" si="1"/>
        <v>12.600000000000001</v>
      </c>
      <c r="J27" s="16"/>
      <c r="K27" s="13"/>
      <c r="L27" s="13"/>
      <c r="M27" s="14"/>
      <c r="N27" s="14"/>
      <c r="O27" s="5"/>
      <c r="P27" s="4"/>
      <c r="Q27" s="4"/>
      <c r="R27" s="69"/>
    </row>
    <row r="28" spans="1:18" ht="12.75">
      <c r="A28" s="48">
        <v>75</v>
      </c>
      <c r="B28" s="50" t="s">
        <v>149</v>
      </c>
      <c r="C28" s="127" t="s">
        <v>61</v>
      </c>
      <c r="D28" s="39" t="s">
        <v>150</v>
      </c>
      <c r="E28" s="15"/>
      <c r="F28" s="93">
        <v>5</v>
      </c>
      <c r="G28" s="93">
        <v>56.69</v>
      </c>
      <c r="H28" s="14">
        <f t="shared" si="0"/>
        <v>7.689999999999998</v>
      </c>
      <c r="I28" s="14">
        <f t="shared" si="1"/>
        <v>12.689999999999998</v>
      </c>
      <c r="J28" s="16"/>
      <c r="K28" s="13"/>
      <c r="L28" s="13"/>
      <c r="M28" s="14"/>
      <c r="N28" s="14"/>
      <c r="O28" s="5"/>
      <c r="P28" s="4"/>
      <c r="Q28" s="4"/>
      <c r="R28" s="69"/>
    </row>
    <row r="29" spans="1:18" ht="12.75">
      <c r="A29" s="48">
        <v>62</v>
      </c>
      <c r="B29" s="54" t="s">
        <v>52</v>
      </c>
      <c r="C29" s="14" t="s">
        <v>53</v>
      </c>
      <c r="D29" s="76" t="s">
        <v>54</v>
      </c>
      <c r="E29" s="15"/>
      <c r="F29" s="93">
        <v>5</v>
      </c>
      <c r="G29" s="93">
        <v>56.75</v>
      </c>
      <c r="H29" s="14">
        <f t="shared" si="0"/>
        <v>7.75</v>
      </c>
      <c r="I29" s="14">
        <f t="shared" si="1"/>
        <v>12.75</v>
      </c>
      <c r="J29" s="16"/>
      <c r="K29" s="13"/>
      <c r="L29" s="13"/>
      <c r="M29" s="14"/>
      <c r="N29" s="14"/>
      <c r="O29" s="5"/>
      <c r="P29" s="4"/>
      <c r="Q29" s="4"/>
      <c r="R29" s="69"/>
    </row>
    <row r="30" spans="1:18" ht="12.75">
      <c r="A30" s="47">
        <v>79</v>
      </c>
      <c r="B30" s="74" t="s">
        <v>211</v>
      </c>
      <c r="C30" s="4" t="s">
        <v>212</v>
      </c>
      <c r="D30" s="121" t="s">
        <v>213</v>
      </c>
      <c r="E30" s="15">
        <v>11011</v>
      </c>
      <c r="F30" s="93">
        <v>10</v>
      </c>
      <c r="G30" s="93">
        <v>54.97</v>
      </c>
      <c r="H30" s="14">
        <f t="shared" si="0"/>
        <v>5.969999999999999</v>
      </c>
      <c r="I30" s="14">
        <f t="shared" si="1"/>
        <v>15.969999999999999</v>
      </c>
      <c r="J30" s="16"/>
      <c r="K30" s="13"/>
      <c r="L30" s="13"/>
      <c r="M30" s="14"/>
      <c r="N30" s="14"/>
      <c r="O30" s="5"/>
      <c r="P30" s="4"/>
      <c r="Q30" s="4"/>
      <c r="R30" s="69"/>
    </row>
    <row r="31" spans="1:18" ht="12.75">
      <c r="A31" s="47">
        <v>82</v>
      </c>
      <c r="B31" s="50" t="s">
        <v>63</v>
      </c>
      <c r="C31" s="4" t="s">
        <v>61</v>
      </c>
      <c r="D31" s="39" t="s">
        <v>64</v>
      </c>
      <c r="E31" s="15">
        <v>11011</v>
      </c>
      <c r="F31" s="93">
        <v>15</v>
      </c>
      <c r="G31" s="93">
        <v>50.47</v>
      </c>
      <c r="H31" s="14">
        <f t="shared" si="0"/>
        <v>1.4699999999999989</v>
      </c>
      <c r="I31" s="14">
        <f t="shared" si="1"/>
        <v>16.47</v>
      </c>
      <c r="J31" s="16"/>
      <c r="K31" s="13"/>
      <c r="L31" s="13"/>
      <c r="M31" s="14"/>
      <c r="N31" s="14"/>
      <c r="O31" s="5"/>
      <c r="P31" s="4"/>
      <c r="Q31" s="4"/>
      <c r="R31" s="69"/>
    </row>
    <row r="32" spans="1:18" ht="12.75">
      <c r="A32" s="48">
        <v>77</v>
      </c>
      <c r="B32" s="74" t="s">
        <v>178</v>
      </c>
      <c r="C32" s="75" t="s">
        <v>61</v>
      </c>
      <c r="D32" s="111" t="s">
        <v>209</v>
      </c>
      <c r="E32" s="15"/>
      <c r="F32" s="93">
        <v>10</v>
      </c>
      <c r="G32" s="93">
        <v>56.94</v>
      </c>
      <c r="H32" s="14">
        <f t="shared" si="0"/>
        <v>7.939999999999998</v>
      </c>
      <c r="I32" s="14">
        <f t="shared" si="1"/>
        <v>17.939999999999998</v>
      </c>
      <c r="J32" s="16"/>
      <c r="K32" s="13"/>
      <c r="L32" s="13"/>
      <c r="M32" s="14"/>
      <c r="N32" s="14"/>
      <c r="O32" s="5"/>
      <c r="P32" s="4"/>
      <c r="Q32" s="4"/>
      <c r="R32" s="69"/>
    </row>
    <row r="33" spans="1:18" ht="12.75">
      <c r="A33" s="47">
        <v>81</v>
      </c>
      <c r="B33" s="50" t="s">
        <v>112</v>
      </c>
      <c r="C33" s="14" t="s">
        <v>128</v>
      </c>
      <c r="D33" s="39" t="s">
        <v>130</v>
      </c>
      <c r="E33" s="15"/>
      <c r="F33" s="93">
        <v>20</v>
      </c>
      <c r="G33" s="93">
        <v>54.04</v>
      </c>
      <c r="H33" s="14">
        <f t="shared" si="0"/>
        <v>5.039999999999999</v>
      </c>
      <c r="I33" s="14">
        <f t="shared" si="1"/>
        <v>25.04</v>
      </c>
      <c r="J33" s="16"/>
      <c r="K33" s="13"/>
      <c r="L33" s="13"/>
      <c r="M33" s="14"/>
      <c r="N33" s="14"/>
      <c r="O33" s="5"/>
      <c r="P33" s="4"/>
      <c r="Q33" s="4"/>
      <c r="R33" s="69"/>
    </row>
    <row r="34" spans="1:18" ht="12.75">
      <c r="A34" s="174">
        <v>60</v>
      </c>
      <c r="B34" s="175" t="s">
        <v>321</v>
      </c>
      <c r="C34" s="137" t="s">
        <v>36</v>
      </c>
      <c r="D34" s="176" t="s">
        <v>322</v>
      </c>
      <c r="E34" s="177"/>
      <c r="F34" s="93">
        <v>15</v>
      </c>
      <c r="G34" s="93">
        <v>65.5</v>
      </c>
      <c r="H34" s="14">
        <f t="shared" si="0"/>
        <v>16.5</v>
      </c>
      <c r="I34" s="14">
        <f t="shared" si="1"/>
        <v>31.5</v>
      </c>
      <c r="J34" s="16"/>
      <c r="K34" s="13"/>
      <c r="L34" s="13"/>
      <c r="M34" s="14"/>
      <c r="N34" s="14"/>
      <c r="O34" s="5"/>
      <c r="P34" s="4"/>
      <c r="Q34" s="4"/>
      <c r="R34" s="69"/>
    </row>
    <row r="35" spans="1:18" ht="12.75">
      <c r="A35" s="47">
        <v>87</v>
      </c>
      <c r="B35" s="50" t="s">
        <v>45</v>
      </c>
      <c r="C35" s="4" t="s">
        <v>288</v>
      </c>
      <c r="D35" s="39" t="s">
        <v>46</v>
      </c>
      <c r="E35" s="15"/>
      <c r="F35" s="93">
        <v>25</v>
      </c>
      <c r="G35" s="93">
        <v>57.91</v>
      </c>
      <c r="H35" s="14">
        <f t="shared" si="0"/>
        <v>8.909999999999997</v>
      </c>
      <c r="I35" s="14">
        <f t="shared" si="1"/>
        <v>33.91</v>
      </c>
      <c r="J35" s="16"/>
      <c r="K35" s="13"/>
      <c r="L35" s="13"/>
      <c r="M35" s="14"/>
      <c r="N35" s="14"/>
      <c r="O35" s="5"/>
      <c r="P35" s="4"/>
      <c r="Q35" s="4"/>
      <c r="R35" s="69"/>
    </row>
    <row r="36" spans="1:18" ht="12.75">
      <c r="A36" s="47">
        <v>96</v>
      </c>
      <c r="B36" s="54" t="s">
        <v>316</v>
      </c>
      <c r="C36" s="14" t="s">
        <v>59</v>
      </c>
      <c r="D36" s="76" t="s">
        <v>317</v>
      </c>
      <c r="E36" s="156"/>
      <c r="F36" s="155">
        <v>25</v>
      </c>
      <c r="G36" s="93">
        <v>64.16</v>
      </c>
      <c r="H36" s="14">
        <f t="shared" si="0"/>
        <v>15.159999999999997</v>
      </c>
      <c r="I36" s="14">
        <f t="shared" si="1"/>
        <v>40.16</v>
      </c>
      <c r="J36" s="16"/>
      <c r="K36" s="13"/>
      <c r="L36" s="13"/>
      <c r="M36" s="14"/>
      <c r="N36" s="14"/>
      <c r="O36" s="5"/>
      <c r="P36" s="4"/>
      <c r="Q36" s="4"/>
      <c r="R36" s="69"/>
    </row>
    <row r="37" spans="1:18" ht="12.75">
      <c r="A37" s="47">
        <v>61</v>
      </c>
      <c r="B37" s="54" t="s">
        <v>97</v>
      </c>
      <c r="C37" s="14" t="s">
        <v>61</v>
      </c>
      <c r="D37" s="76" t="s">
        <v>98</v>
      </c>
      <c r="E37" s="15"/>
      <c r="F37" s="93" t="s">
        <v>323</v>
      </c>
      <c r="G37" s="93"/>
      <c r="H37" s="14">
        <f t="shared" si="0"/>
        <v>0</v>
      </c>
      <c r="I37" s="14">
        <f t="shared" si="1"/>
        <v>100</v>
      </c>
      <c r="J37" s="16"/>
      <c r="K37" s="13"/>
      <c r="L37" s="13"/>
      <c r="M37" s="14"/>
      <c r="N37" s="14"/>
      <c r="O37" s="5"/>
      <c r="P37" s="4"/>
      <c r="Q37" s="4"/>
      <c r="R37" s="69"/>
    </row>
    <row r="38" spans="1:18" ht="12.75">
      <c r="A38" s="48">
        <v>63</v>
      </c>
      <c r="B38" s="54" t="s">
        <v>49</v>
      </c>
      <c r="C38" s="14" t="s">
        <v>50</v>
      </c>
      <c r="D38" s="76" t="s">
        <v>51</v>
      </c>
      <c r="E38" s="15"/>
      <c r="F38" s="93" t="s">
        <v>323</v>
      </c>
      <c r="G38" s="93"/>
      <c r="H38" s="14">
        <f t="shared" si="0"/>
        <v>0</v>
      </c>
      <c r="I38" s="14">
        <f t="shared" si="1"/>
        <v>100</v>
      </c>
      <c r="J38" s="16"/>
      <c r="K38" s="13"/>
      <c r="L38" s="13"/>
      <c r="M38" s="14"/>
      <c r="N38" s="14"/>
      <c r="O38" s="5"/>
      <c r="P38" s="4"/>
      <c r="Q38" s="4"/>
      <c r="R38" s="69"/>
    </row>
    <row r="39" spans="1:18" ht="12.75">
      <c r="A39" s="47">
        <v>64</v>
      </c>
      <c r="B39" s="54" t="s">
        <v>52</v>
      </c>
      <c r="C39" s="14" t="s">
        <v>55</v>
      </c>
      <c r="D39" s="76" t="s">
        <v>56</v>
      </c>
      <c r="E39" s="15">
        <v>11011</v>
      </c>
      <c r="F39" s="93" t="s">
        <v>323</v>
      </c>
      <c r="G39" s="93"/>
      <c r="H39" s="14">
        <f t="shared" si="0"/>
        <v>0</v>
      </c>
      <c r="I39" s="14">
        <f t="shared" si="1"/>
        <v>100</v>
      </c>
      <c r="J39" s="16"/>
      <c r="K39" s="13"/>
      <c r="L39" s="13"/>
      <c r="M39" s="14"/>
      <c r="N39" s="14"/>
      <c r="O39" s="5"/>
      <c r="P39" s="4"/>
      <c r="Q39" s="4"/>
      <c r="R39" s="69"/>
    </row>
    <row r="40" spans="1:18" ht="12.75">
      <c r="A40" s="47">
        <v>65</v>
      </c>
      <c r="B40" s="50" t="s">
        <v>79</v>
      </c>
      <c r="C40" s="4" t="s">
        <v>61</v>
      </c>
      <c r="D40" s="39" t="s">
        <v>80</v>
      </c>
      <c r="E40" s="15"/>
      <c r="F40" s="93" t="s">
        <v>323</v>
      </c>
      <c r="G40" s="93"/>
      <c r="H40" s="14">
        <f t="shared" si="0"/>
        <v>0</v>
      </c>
      <c r="I40" s="14">
        <f t="shared" si="1"/>
        <v>100</v>
      </c>
      <c r="J40" s="16"/>
      <c r="K40" s="13"/>
      <c r="L40" s="13"/>
      <c r="M40" s="14"/>
      <c r="N40" s="14"/>
      <c r="O40" s="5"/>
      <c r="P40" s="4"/>
      <c r="Q40" s="4"/>
      <c r="R40" s="69"/>
    </row>
    <row r="41" spans="1:18" ht="12.75">
      <c r="A41" s="47">
        <v>66</v>
      </c>
      <c r="B41" s="50" t="s">
        <v>81</v>
      </c>
      <c r="C41" s="4" t="s">
        <v>61</v>
      </c>
      <c r="D41" s="39" t="s">
        <v>82</v>
      </c>
      <c r="E41" s="15"/>
      <c r="F41" s="93" t="s">
        <v>323</v>
      </c>
      <c r="G41" s="93"/>
      <c r="H41" s="14">
        <f t="shared" si="0"/>
        <v>0</v>
      </c>
      <c r="I41" s="14">
        <f t="shared" si="1"/>
        <v>100</v>
      </c>
      <c r="J41" s="16"/>
      <c r="K41" s="13"/>
      <c r="L41" s="13"/>
      <c r="M41" s="14"/>
      <c r="N41" s="14"/>
      <c r="O41" s="5"/>
      <c r="P41" s="4"/>
      <c r="Q41" s="4"/>
      <c r="R41" s="69"/>
    </row>
    <row r="42" spans="1:18" ht="12.75">
      <c r="A42" s="48">
        <v>71</v>
      </c>
      <c r="B42" s="50" t="s">
        <v>304</v>
      </c>
      <c r="C42" s="4" t="s">
        <v>288</v>
      </c>
      <c r="D42" s="39" t="s">
        <v>289</v>
      </c>
      <c r="E42" s="15"/>
      <c r="F42" s="93" t="s">
        <v>323</v>
      </c>
      <c r="G42" s="93"/>
      <c r="H42" s="14">
        <f t="shared" si="0"/>
        <v>0</v>
      </c>
      <c r="I42" s="14">
        <f t="shared" si="1"/>
        <v>100</v>
      </c>
      <c r="J42" s="16"/>
      <c r="K42" s="13"/>
      <c r="L42" s="13"/>
      <c r="M42" s="14"/>
      <c r="N42" s="14"/>
      <c r="O42" s="5"/>
      <c r="P42" s="4"/>
      <c r="Q42" s="4"/>
      <c r="R42" s="69"/>
    </row>
    <row r="43" spans="1:18" ht="12.75">
      <c r="A43" s="47">
        <v>72</v>
      </c>
      <c r="B43" s="50" t="s">
        <v>131</v>
      </c>
      <c r="C43" s="125" t="s">
        <v>132</v>
      </c>
      <c r="D43" s="101" t="s">
        <v>133</v>
      </c>
      <c r="E43" s="15"/>
      <c r="F43" s="93" t="s">
        <v>323</v>
      </c>
      <c r="G43" s="93"/>
      <c r="H43" s="14">
        <f t="shared" si="0"/>
        <v>0</v>
      </c>
      <c r="I43" s="14">
        <f t="shared" si="1"/>
        <v>100</v>
      </c>
      <c r="J43" s="16"/>
      <c r="K43" s="13"/>
      <c r="L43" s="13"/>
      <c r="M43" s="14"/>
      <c r="N43" s="14"/>
      <c r="O43" s="5"/>
      <c r="P43" s="4"/>
      <c r="Q43" s="4"/>
      <c r="R43" s="69"/>
    </row>
    <row r="44" spans="1:18" ht="12.75">
      <c r="A44" s="47">
        <v>74</v>
      </c>
      <c r="B44" s="50" t="s">
        <v>138</v>
      </c>
      <c r="C44" s="125" t="s">
        <v>147</v>
      </c>
      <c r="D44" s="39" t="s">
        <v>148</v>
      </c>
      <c r="E44" s="15"/>
      <c r="F44" s="93" t="s">
        <v>323</v>
      </c>
      <c r="G44" s="93"/>
      <c r="H44" s="14">
        <f t="shared" si="0"/>
        <v>0</v>
      </c>
      <c r="I44" s="14">
        <f t="shared" si="1"/>
        <v>100</v>
      </c>
      <c r="J44" s="16"/>
      <c r="K44" s="13"/>
      <c r="L44" s="13"/>
      <c r="M44" s="14"/>
      <c r="N44" s="14"/>
      <c r="O44" s="5"/>
      <c r="P44" s="4"/>
      <c r="Q44" s="4"/>
      <c r="R44" s="69"/>
    </row>
    <row r="45" spans="1:18" ht="12.75">
      <c r="A45" s="154">
        <v>80</v>
      </c>
      <c r="B45" s="50" t="s">
        <v>134</v>
      </c>
      <c r="C45" s="125" t="s">
        <v>132</v>
      </c>
      <c r="D45" s="4" t="s">
        <v>135</v>
      </c>
      <c r="E45" s="15"/>
      <c r="F45" s="93" t="s">
        <v>323</v>
      </c>
      <c r="G45" s="93"/>
      <c r="H45" s="14">
        <f t="shared" si="0"/>
        <v>0</v>
      </c>
      <c r="I45" s="14">
        <f t="shared" si="1"/>
        <v>100</v>
      </c>
      <c r="J45" s="16"/>
      <c r="K45" s="13"/>
      <c r="L45" s="13"/>
      <c r="M45" s="14"/>
      <c r="N45" s="14"/>
      <c r="O45" s="5"/>
      <c r="P45" s="4"/>
      <c r="Q45" s="4"/>
      <c r="R45" s="69"/>
    </row>
    <row r="46" spans="1:18" ht="12.75">
      <c r="A46" s="154">
        <v>85</v>
      </c>
      <c r="B46" s="50" t="s">
        <v>219</v>
      </c>
      <c r="C46" s="4" t="s">
        <v>59</v>
      </c>
      <c r="D46" s="4" t="s">
        <v>220</v>
      </c>
      <c r="E46" s="15">
        <v>11011</v>
      </c>
      <c r="F46" s="93" t="s">
        <v>323</v>
      </c>
      <c r="G46" s="93"/>
      <c r="H46" s="14">
        <f t="shared" si="0"/>
        <v>0</v>
      </c>
      <c r="I46" s="14">
        <f t="shared" si="1"/>
        <v>100</v>
      </c>
      <c r="J46" s="16"/>
      <c r="K46" s="13"/>
      <c r="L46" s="13"/>
      <c r="M46" s="14"/>
      <c r="N46" s="14"/>
      <c r="O46" s="5"/>
      <c r="P46" s="4"/>
      <c r="Q46" s="4"/>
      <c r="R46" s="69"/>
    </row>
    <row r="47" spans="1:18" ht="12.75">
      <c r="A47" s="154">
        <v>95</v>
      </c>
      <c r="B47" s="54" t="s">
        <v>314</v>
      </c>
      <c r="C47" s="14" t="s">
        <v>55</v>
      </c>
      <c r="D47" s="14" t="s">
        <v>315</v>
      </c>
      <c r="E47" s="156"/>
      <c r="F47" s="155" t="s">
        <v>323</v>
      </c>
      <c r="G47" s="93"/>
      <c r="H47" s="14">
        <f t="shared" si="0"/>
        <v>0</v>
      </c>
      <c r="I47" s="14">
        <f t="shared" si="1"/>
        <v>100</v>
      </c>
      <c r="J47" s="16"/>
      <c r="K47" s="13"/>
      <c r="L47" s="13"/>
      <c r="M47" s="14"/>
      <c r="N47" s="14"/>
      <c r="O47" s="5"/>
      <c r="P47" s="4"/>
      <c r="Q47" s="4"/>
      <c r="R47" s="69"/>
    </row>
  </sheetData>
  <sheetProtection sort="0"/>
  <printOptions/>
  <pageMargins left="0.32" right="0.3" top="0.27" bottom="0.36" header="0.17" footer="0.16"/>
  <pageSetup horizontalDpi="600" verticalDpi="600" orientation="landscape" paperSize="9" scale="85" r:id="rId1"/>
  <headerFooter alignWithMargins="0">
    <oddFooter>&amp;C&amp;P&amp;R&amp;"Arial,курсив"&amp;A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0" zoomScaleNormal="80" zoomScaleSheetLayoutView="80" workbookViewId="0" topLeftCell="A1">
      <pane xSplit="4" topLeftCell="E1" activePane="topRight" state="frozen"/>
      <selection pane="topLeft" activeCell="A1" sqref="A1"/>
      <selection pane="topRight" activeCell="D1" sqref="D1"/>
    </sheetView>
  </sheetViews>
  <sheetFormatPr defaultColWidth="9.00390625" defaultRowHeight="12.75"/>
  <cols>
    <col min="1" max="1" width="5.375" style="35" customWidth="1"/>
    <col min="2" max="2" width="23.00390625" style="0" customWidth="1"/>
    <col min="3" max="3" width="17.25390625" style="0" customWidth="1"/>
    <col min="4" max="4" width="21.875" style="0" customWidth="1"/>
    <col min="5" max="5" width="0.74609375" style="0" customWidth="1"/>
    <col min="6" max="6" width="8.375" style="0" customWidth="1"/>
    <col min="7" max="7" width="7.25390625" style="0" customWidth="1"/>
    <col min="8" max="8" width="8.25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9.3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4.125" style="0" customWidth="1"/>
  </cols>
  <sheetData>
    <row r="1" spans="1:12" ht="20.25">
      <c r="A1" s="49" t="s">
        <v>0</v>
      </c>
      <c r="F1" s="18" t="s">
        <v>38</v>
      </c>
      <c r="G1" s="19"/>
      <c r="H1" s="20"/>
      <c r="I1" s="19"/>
      <c r="J1" s="19"/>
      <c r="K1" s="3"/>
      <c r="L1" s="3"/>
    </row>
    <row r="3" spans="2:9" ht="18">
      <c r="B3" s="9" t="s">
        <v>15</v>
      </c>
      <c r="C3" s="134" t="s">
        <v>268</v>
      </c>
      <c r="D3" s="19"/>
      <c r="E3" s="3"/>
      <c r="G3" t="s">
        <v>1</v>
      </c>
      <c r="I3" s="21" t="s">
        <v>26</v>
      </c>
    </row>
    <row r="4" ht="12.75">
      <c r="N4" s="3"/>
    </row>
    <row r="5" spans="6:14" ht="12.75">
      <c r="F5" s="84" t="s">
        <v>21</v>
      </c>
      <c r="G5" s="83"/>
      <c r="H5" s="83"/>
      <c r="I5" s="85">
        <v>166</v>
      </c>
      <c r="K5" s="17" t="s">
        <v>2</v>
      </c>
      <c r="N5" s="22">
        <v>145</v>
      </c>
    </row>
    <row r="6" spans="2:13" ht="12.75">
      <c r="B6" s="8" t="s">
        <v>16</v>
      </c>
      <c r="C6" s="22"/>
      <c r="F6" s="83" t="s">
        <v>20</v>
      </c>
      <c r="G6" s="83"/>
      <c r="H6" s="86">
        <f>I5/F8</f>
        <v>3.3877551020408165</v>
      </c>
      <c r="I6" s="83"/>
      <c r="K6" s="2" t="s">
        <v>20</v>
      </c>
      <c r="M6" s="23">
        <f>N5/K8</f>
        <v>3.717948717948718</v>
      </c>
    </row>
    <row r="7" spans="6:14" ht="13.5" thickBot="1">
      <c r="F7" s="83" t="s">
        <v>3</v>
      </c>
      <c r="G7" s="87"/>
      <c r="H7" s="83"/>
      <c r="I7" s="83" t="s">
        <v>4</v>
      </c>
      <c r="K7" t="s">
        <v>3</v>
      </c>
      <c r="L7" s="3"/>
      <c r="N7" t="s">
        <v>4</v>
      </c>
    </row>
    <row r="8" spans="1:18" ht="21" thickBot="1">
      <c r="A8" s="36" t="s">
        <v>18</v>
      </c>
      <c r="B8" s="3"/>
      <c r="C8" s="3"/>
      <c r="D8" s="3"/>
      <c r="E8" s="3"/>
      <c r="F8" s="88">
        <v>49</v>
      </c>
      <c r="G8" s="87"/>
      <c r="H8" s="89"/>
      <c r="I8" s="88">
        <v>80</v>
      </c>
      <c r="J8" s="3"/>
      <c r="K8" s="25">
        <v>39</v>
      </c>
      <c r="L8" s="26"/>
      <c r="M8" s="27"/>
      <c r="N8" s="25">
        <v>65</v>
      </c>
      <c r="O8" s="3"/>
      <c r="P8" s="3"/>
      <c r="Q8" s="3"/>
      <c r="R8" s="3"/>
    </row>
    <row r="9" spans="1:20" s="11" customFormat="1" ht="40.5" customHeight="1" thickBot="1">
      <c r="A9" s="28" t="s">
        <v>6</v>
      </c>
      <c r="B9" s="29" t="s">
        <v>23</v>
      </c>
      <c r="C9" s="29" t="s">
        <v>7</v>
      </c>
      <c r="D9" s="29" t="s">
        <v>8</v>
      </c>
      <c r="E9" s="30"/>
      <c r="F9" s="29" t="s">
        <v>9</v>
      </c>
      <c r="G9" s="29" t="s">
        <v>10</v>
      </c>
      <c r="H9" s="29" t="s">
        <v>11</v>
      </c>
      <c r="I9" s="29" t="s">
        <v>12</v>
      </c>
      <c r="J9" s="30"/>
      <c r="K9" s="29" t="s">
        <v>9</v>
      </c>
      <c r="L9" s="29" t="s">
        <v>10</v>
      </c>
      <c r="M9" s="29" t="s">
        <v>11</v>
      </c>
      <c r="N9" s="29" t="s">
        <v>12</v>
      </c>
      <c r="O9" s="30"/>
      <c r="P9" s="29" t="s">
        <v>13</v>
      </c>
      <c r="Q9" s="29" t="s">
        <v>14</v>
      </c>
      <c r="R9" s="31" t="s">
        <v>17</v>
      </c>
      <c r="S9" s="37"/>
      <c r="T9" s="12"/>
    </row>
    <row r="10" spans="1:19" ht="12.75">
      <c r="A10" s="192">
        <v>124</v>
      </c>
      <c r="B10" s="193" t="s">
        <v>208</v>
      </c>
      <c r="C10" s="198" t="s">
        <v>61</v>
      </c>
      <c r="D10" s="194" t="s">
        <v>232</v>
      </c>
      <c r="E10" s="221"/>
      <c r="F10" s="197">
        <v>0</v>
      </c>
      <c r="G10" s="197">
        <v>46.28</v>
      </c>
      <c r="H10" s="198">
        <f aca="true" t="shared" si="0" ref="H10:H46">IF((G10-$F$8)&lt;0,0,IF(G10&gt;$I$8,"снят",(G10-$F$8)))</f>
        <v>0</v>
      </c>
      <c r="I10" s="198">
        <f aca="true" t="shared" si="1" ref="I10:I46">IF(OR(F10="снят",H10="снят"),100,F10+H10)</f>
        <v>0</v>
      </c>
      <c r="J10" s="199"/>
      <c r="K10" s="200">
        <v>0</v>
      </c>
      <c r="L10" s="200">
        <v>35.94</v>
      </c>
      <c r="M10" s="198">
        <f aca="true" t="shared" si="2" ref="M10:M26">IF((L10-$K$8)&lt;0,0,IF(L10&gt;$N$8,"снят",(L10-$K$8)))</f>
        <v>0</v>
      </c>
      <c r="N10" s="198">
        <f aca="true" t="shared" si="3" ref="N10:N26">IF(OR(K10="снят",M10="снят"),100,K10+M10)</f>
        <v>0</v>
      </c>
      <c r="O10" s="201"/>
      <c r="P10" s="194">
        <f aca="true" t="shared" si="4" ref="P10:P26">I10+N10</f>
        <v>0</v>
      </c>
      <c r="Q10" s="194">
        <f aca="true" t="shared" si="5" ref="Q10:Q26">IF(P10&lt;100,G10+L10,"")</f>
        <v>82.22</v>
      </c>
      <c r="R10" s="202">
        <v>1</v>
      </c>
      <c r="S10" s="47"/>
    </row>
    <row r="11" spans="1:19" ht="12.75">
      <c r="A11" s="47">
        <v>122</v>
      </c>
      <c r="B11" s="54" t="s">
        <v>178</v>
      </c>
      <c r="C11" s="14" t="s">
        <v>28</v>
      </c>
      <c r="D11" s="76" t="s">
        <v>229</v>
      </c>
      <c r="E11" s="104"/>
      <c r="F11" s="93">
        <v>0</v>
      </c>
      <c r="G11" s="93">
        <v>48.97</v>
      </c>
      <c r="H11" s="14">
        <f t="shared" si="0"/>
        <v>0</v>
      </c>
      <c r="I11" s="14">
        <f t="shared" si="1"/>
        <v>0</v>
      </c>
      <c r="J11" s="16"/>
      <c r="K11" s="13">
        <v>0</v>
      </c>
      <c r="L11" s="13">
        <v>37.19</v>
      </c>
      <c r="M11" s="14">
        <f t="shared" si="2"/>
        <v>0</v>
      </c>
      <c r="N11" s="14">
        <f t="shared" si="3"/>
        <v>0</v>
      </c>
      <c r="O11" s="5"/>
      <c r="P11" s="4">
        <f t="shared" si="4"/>
        <v>0</v>
      </c>
      <c r="Q11" s="4">
        <f t="shared" si="5"/>
        <v>86.16</v>
      </c>
      <c r="R11" s="69">
        <v>2</v>
      </c>
      <c r="S11" s="47"/>
    </row>
    <row r="12" spans="1:19" ht="12.75">
      <c r="A12" s="47">
        <v>121</v>
      </c>
      <c r="B12" s="54" t="s">
        <v>143</v>
      </c>
      <c r="C12" s="14" t="s">
        <v>61</v>
      </c>
      <c r="D12" s="14" t="s">
        <v>144</v>
      </c>
      <c r="E12" s="104">
        <v>11011</v>
      </c>
      <c r="F12" s="93">
        <v>0</v>
      </c>
      <c r="G12" s="93">
        <v>50.19</v>
      </c>
      <c r="H12" s="14">
        <f t="shared" si="0"/>
        <v>1.1899999999999977</v>
      </c>
      <c r="I12" s="14">
        <f t="shared" si="1"/>
        <v>1.1899999999999977</v>
      </c>
      <c r="J12" s="16"/>
      <c r="K12" s="13">
        <v>0</v>
      </c>
      <c r="L12" s="13">
        <v>35.53</v>
      </c>
      <c r="M12" s="14">
        <f t="shared" si="2"/>
        <v>0</v>
      </c>
      <c r="N12" s="14">
        <f t="shared" si="3"/>
        <v>0</v>
      </c>
      <c r="O12" s="5"/>
      <c r="P12" s="4">
        <f t="shared" si="4"/>
        <v>1.1899999999999977</v>
      </c>
      <c r="Q12" s="4">
        <f t="shared" si="5"/>
        <v>85.72</v>
      </c>
      <c r="R12" s="69">
        <v>3</v>
      </c>
      <c r="S12" s="47"/>
    </row>
    <row r="13" spans="1:19" ht="12.75">
      <c r="A13" s="47">
        <v>120</v>
      </c>
      <c r="B13" s="74" t="s">
        <v>140</v>
      </c>
      <c r="C13" s="184" t="s">
        <v>141</v>
      </c>
      <c r="D13" s="75" t="s">
        <v>142</v>
      </c>
      <c r="E13" s="135"/>
      <c r="F13" s="122">
        <v>0</v>
      </c>
      <c r="G13" s="122">
        <v>51</v>
      </c>
      <c r="H13" s="14">
        <f t="shared" si="0"/>
        <v>2</v>
      </c>
      <c r="I13" s="14">
        <f t="shared" si="1"/>
        <v>2</v>
      </c>
      <c r="J13" s="16"/>
      <c r="K13" s="13">
        <v>0</v>
      </c>
      <c r="L13" s="13">
        <v>38.03</v>
      </c>
      <c r="M13" s="14">
        <f t="shared" si="2"/>
        <v>0</v>
      </c>
      <c r="N13" s="14">
        <f t="shared" si="3"/>
        <v>0</v>
      </c>
      <c r="O13" s="5"/>
      <c r="P13" s="4">
        <f t="shared" si="4"/>
        <v>2</v>
      </c>
      <c r="Q13" s="4">
        <f t="shared" si="5"/>
        <v>89.03</v>
      </c>
      <c r="R13" s="69">
        <v>4</v>
      </c>
      <c r="S13" s="102"/>
    </row>
    <row r="14" spans="1:19" ht="12.75">
      <c r="A14" s="47">
        <v>128</v>
      </c>
      <c r="B14" s="54" t="s">
        <v>296</v>
      </c>
      <c r="C14" s="137" t="s">
        <v>73</v>
      </c>
      <c r="D14" s="14" t="s">
        <v>297</v>
      </c>
      <c r="E14" s="104"/>
      <c r="F14" s="93">
        <v>0</v>
      </c>
      <c r="G14" s="93">
        <v>51.56</v>
      </c>
      <c r="H14" s="14">
        <f t="shared" si="0"/>
        <v>2.5600000000000023</v>
      </c>
      <c r="I14" s="14">
        <f t="shared" si="1"/>
        <v>2.5600000000000023</v>
      </c>
      <c r="J14" s="16"/>
      <c r="K14" s="13">
        <v>0</v>
      </c>
      <c r="L14" s="13">
        <v>36.59</v>
      </c>
      <c r="M14" s="14">
        <f t="shared" si="2"/>
        <v>0</v>
      </c>
      <c r="N14" s="14">
        <f t="shared" si="3"/>
        <v>0</v>
      </c>
      <c r="O14" s="5"/>
      <c r="P14" s="4">
        <f t="shared" si="4"/>
        <v>2.5600000000000023</v>
      </c>
      <c r="Q14" s="4">
        <f t="shared" si="5"/>
        <v>88.15</v>
      </c>
      <c r="R14" s="69">
        <v>5</v>
      </c>
      <c r="S14" s="47"/>
    </row>
    <row r="15" spans="1:19" ht="12.75">
      <c r="A15" s="47">
        <v>132</v>
      </c>
      <c r="B15" s="54" t="s">
        <v>234</v>
      </c>
      <c r="C15" s="14" t="s">
        <v>36</v>
      </c>
      <c r="D15" s="14" t="s">
        <v>235</v>
      </c>
      <c r="E15" s="104"/>
      <c r="F15" s="93">
        <v>0</v>
      </c>
      <c r="G15" s="93">
        <v>52.6</v>
      </c>
      <c r="H15" s="14">
        <f t="shared" si="0"/>
        <v>3.6000000000000014</v>
      </c>
      <c r="I15" s="14">
        <f t="shared" si="1"/>
        <v>3.6000000000000014</v>
      </c>
      <c r="J15" s="16"/>
      <c r="K15" s="13">
        <v>0</v>
      </c>
      <c r="L15" s="13">
        <v>36.69</v>
      </c>
      <c r="M15" s="14">
        <f t="shared" si="2"/>
        <v>0</v>
      </c>
      <c r="N15" s="14">
        <f t="shared" si="3"/>
        <v>0</v>
      </c>
      <c r="O15" s="5"/>
      <c r="P15" s="4">
        <f t="shared" si="4"/>
        <v>3.6000000000000014</v>
      </c>
      <c r="Q15" s="4">
        <f t="shared" si="5"/>
        <v>89.28999999999999</v>
      </c>
      <c r="R15" s="69">
        <v>6</v>
      </c>
      <c r="S15" s="47"/>
    </row>
    <row r="16" spans="1:19" ht="12.75">
      <c r="A16" s="47">
        <v>119</v>
      </c>
      <c r="B16" s="54" t="s">
        <v>138</v>
      </c>
      <c r="C16" s="14" t="s">
        <v>61</v>
      </c>
      <c r="D16" s="14" t="s">
        <v>139</v>
      </c>
      <c r="E16" s="104"/>
      <c r="F16" s="93">
        <v>0</v>
      </c>
      <c r="G16" s="93">
        <v>52.44</v>
      </c>
      <c r="H16" s="14">
        <f t="shared" si="0"/>
        <v>3.4399999999999977</v>
      </c>
      <c r="I16" s="14">
        <f t="shared" si="1"/>
        <v>3.4399999999999977</v>
      </c>
      <c r="J16" s="16"/>
      <c r="K16" s="13">
        <v>0</v>
      </c>
      <c r="L16" s="13">
        <v>40.53</v>
      </c>
      <c r="M16" s="14">
        <f t="shared" si="2"/>
        <v>1.5300000000000011</v>
      </c>
      <c r="N16" s="14">
        <f t="shared" si="3"/>
        <v>1.5300000000000011</v>
      </c>
      <c r="O16" s="5"/>
      <c r="P16" s="4">
        <f t="shared" si="4"/>
        <v>4.969999999999999</v>
      </c>
      <c r="Q16" s="4">
        <f t="shared" si="5"/>
        <v>92.97</v>
      </c>
      <c r="R16" s="69">
        <v>7</v>
      </c>
      <c r="S16" s="102"/>
    </row>
    <row r="17" spans="1:20" s="11" customFormat="1" ht="12.75" customHeight="1">
      <c r="A17" s="47">
        <v>131</v>
      </c>
      <c r="B17" s="50" t="s">
        <v>208</v>
      </c>
      <c r="C17" s="4" t="s">
        <v>28</v>
      </c>
      <c r="D17" s="4" t="s">
        <v>233</v>
      </c>
      <c r="E17" s="15"/>
      <c r="F17" s="93">
        <v>5</v>
      </c>
      <c r="G17" s="93">
        <v>47.44</v>
      </c>
      <c r="H17" s="14">
        <f t="shared" si="0"/>
        <v>0</v>
      </c>
      <c r="I17" s="14">
        <f t="shared" si="1"/>
        <v>5</v>
      </c>
      <c r="J17" s="16"/>
      <c r="K17" s="13">
        <v>0</v>
      </c>
      <c r="L17" s="13">
        <v>35.93</v>
      </c>
      <c r="M17" s="14">
        <f t="shared" si="2"/>
        <v>0</v>
      </c>
      <c r="N17" s="14">
        <f t="shared" si="3"/>
        <v>0</v>
      </c>
      <c r="O17" s="5"/>
      <c r="P17" s="4">
        <f t="shared" si="4"/>
        <v>5</v>
      </c>
      <c r="Q17" s="4">
        <f t="shared" si="5"/>
        <v>83.37</v>
      </c>
      <c r="R17" s="69">
        <v>8</v>
      </c>
      <c r="S17" s="114"/>
      <c r="T17" s="12"/>
    </row>
    <row r="18" spans="1:19" ht="12.75">
      <c r="A18" s="47">
        <v>111</v>
      </c>
      <c r="B18" s="50" t="s">
        <v>32</v>
      </c>
      <c r="C18" s="4" t="s">
        <v>28</v>
      </c>
      <c r="D18" s="14" t="s">
        <v>40</v>
      </c>
      <c r="E18" s="15"/>
      <c r="F18" s="93">
        <v>0</v>
      </c>
      <c r="G18" s="93">
        <v>47.22</v>
      </c>
      <c r="H18" s="14">
        <f t="shared" si="0"/>
        <v>0</v>
      </c>
      <c r="I18" s="14">
        <f t="shared" si="1"/>
        <v>0</v>
      </c>
      <c r="J18" s="16"/>
      <c r="K18" s="13">
        <v>5</v>
      </c>
      <c r="L18" s="13">
        <v>40.81</v>
      </c>
      <c r="M18" s="14">
        <f t="shared" si="2"/>
        <v>1.8100000000000023</v>
      </c>
      <c r="N18" s="14">
        <f t="shared" si="3"/>
        <v>6.810000000000002</v>
      </c>
      <c r="O18" s="5"/>
      <c r="P18" s="4">
        <f t="shared" si="4"/>
        <v>6.810000000000002</v>
      </c>
      <c r="Q18" s="4">
        <f t="shared" si="5"/>
        <v>88.03</v>
      </c>
      <c r="R18" s="69">
        <v>9</v>
      </c>
      <c r="S18" s="102"/>
    </row>
    <row r="19" spans="1:19" ht="12.75">
      <c r="A19" s="47">
        <v>116</v>
      </c>
      <c r="B19" s="54" t="s">
        <v>41</v>
      </c>
      <c r="C19" s="14" t="s">
        <v>36</v>
      </c>
      <c r="D19" s="4" t="s">
        <v>42</v>
      </c>
      <c r="E19" s="15"/>
      <c r="F19" s="93">
        <v>5</v>
      </c>
      <c r="G19" s="93">
        <v>51.9</v>
      </c>
      <c r="H19" s="14">
        <f t="shared" si="0"/>
        <v>2.8999999999999986</v>
      </c>
      <c r="I19" s="14">
        <f t="shared" si="1"/>
        <v>7.899999999999999</v>
      </c>
      <c r="J19" s="16"/>
      <c r="K19" s="13">
        <v>0</v>
      </c>
      <c r="L19" s="13">
        <v>39.44</v>
      </c>
      <c r="M19" s="14">
        <f t="shared" si="2"/>
        <v>0.4399999999999977</v>
      </c>
      <c r="N19" s="14">
        <f t="shared" si="3"/>
        <v>0.4399999999999977</v>
      </c>
      <c r="O19" s="5"/>
      <c r="P19" s="4">
        <f t="shared" si="4"/>
        <v>8.339999999999996</v>
      </c>
      <c r="Q19" s="4">
        <f t="shared" si="5"/>
        <v>91.34</v>
      </c>
      <c r="R19" s="69">
        <v>10</v>
      </c>
      <c r="S19" s="102"/>
    </row>
    <row r="20" spans="1:19" ht="12.75">
      <c r="A20" s="47">
        <v>130</v>
      </c>
      <c r="B20" s="50" t="s">
        <v>248</v>
      </c>
      <c r="C20" s="137" t="s">
        <v>309</v>
      </c>
      <c r="D20" s="6" t="s">
        <v>250</v>
      </c>
      <c r="E20" s="15">
        <v>11011</v>
      </c>
      <c r="F20" s="93">
        <v>5</v>
      </c>
      <c r="G20" s="93">
        <v>52.78</v>
      </c>
      <c r="H20" s="14">
        <f t="shared" si="0"/>
        <v>3.780000000000001</v>
      </c>
      <c r="I20" s="14">
        <f t="shared" si="1"/>
        <v>8.780000000000001</v>
      </c>
      <c r="J20" s="16"/>
      <c r="K20" s="13">
        <v>0</v>
      </c>
      <c r="L20" s="13">
        <v>35.43</v>
      </c>
      <c r="M20" s="14">
        <f t="shared" si="2"/>
        <v>0</v>
      </c>
      <c r="N20" s="14">
        <f t="shared" si="3"/>
        <v>0</v>
      </c>
      <c r="O20" s="5"/>
      <c r="P20" s="4">
        <f t="shared" si="4"/>
        <v>8.780000000000001</v>
      </c>
      <c r="Q20" s="4">
        <f t="shared" si="5"/>
        <v>88.21000000000001</v>
      </c>
      <c r="R20" s="69">
        <v>11</v>
      </c>
      <c r="S20" s="102"/>
    </row>
    <row r="21" spans="1:19" ht="12.75">
      <c r="A21" s="47">
        <v>112</v>
      </c>
      <c r="B21" s="54" t="s">
        <v>35</v>
      </c>
      <c r="C21" s="14" t="s">
        <v>36</v>
      </c>
      <c r="D21" s="14" t="s">
        <v>37</v>
      </c>
      <c r="E21" s="15">
        <v>11011</v>
      </c>
      <c r="F21" s="93">
        <v>5</v>
      </c>
      <c r="G21" s="93">
        <v>46.6</v>
      </c>
      <c r="H21" s="14">
        <f t="shared" si="0"/>
        <v>0</v>
      </c>
      <c r="I21" s="14">
        <f t="shared" si="1"/>
        <v>5</v>
      </c>
      <c r="J21" s="16"/>
      <c r="K21" s="13">
        <v>5</v>
      </c>
      <c r="L21" s="13">
        <v>36</v>
      </c>
      <c r="M21" s="14">
        <f t="shared" si="2"/>
        <v>0</v>
      </c>
      <c r="N21" s="14">
        <f t="shared" si="3"/>
        <v>5</v>
      </c>
      <c r="O21" s="5"/>
      <c r="P21" s="4">
        <f t="shared" si="4"/>
        <v>10</v>
      </c>
      <c r="Q21" s="4">
        <f t="shared" si="5"/>
        <v>82.6</v>
      </c>
      <c r="R21" s="69">
        <v>12</v>
      </c>
      <c r="S21" s="102"/>
    </row>
    <row r="22" spans="1:18" ht="12.75">
      <c r="A22" s="47">
        <v>107</v>
      </c>
      <c r="B22" s="54" t="s">
        <v>140</v>
      </c>
      <c r="C22" s="14" t="s">
        <v>141</v>
      </c>
      <c r="D22" s="14" t="s">
        <v>169</v>
      </c>
      <c r="E22" s="15"/>
      <c r="F22" s="93">
        <v>5</v>
      </c>
      <c r="G22" s="93">
        <v>44.97</v>
      </c>
      <c r="H22" s="14">
        <f t="shared" si="0"/>
        <v>0</v>
      </c>
      <c r="I22" s="14">
        <f t="shared" si="1"/>
        <v>5</v>
      </c>
      <c r="J22" s="16"/>
      <c r="K22" s="13">
        <v>5</v>
      </c>
      <c r="L22" s="13">
        <v>38.1</v>
      </c>
      <c r="M22" s="14">
        <f t="shared" si="2"/>
        <v>0</v>
      </c>
      <c r="N22" s="14">
        <f t="shared" si="3"/>
        <v>5</v>
      </c>
      <c r="O22" s="5"/>
      <c r="P22" s="4">
        <f t="shared" si="4"/>
        <v>10</v>
      </c>
      <c r="Q22" s="4">
        <f t="shared" si="5"/>
        <v>83.07</v>
      </c>
      <c r="R22" s="69">
        <v>13</v>
      </c>
    </row>
    <row r="23" spans="1:18" ht="12" customHeight="1">
      <c r="A23" s="47">
        <v>118</v>
      </c>
      <c r="B23" s="188" t="s">
        <v>117</v>
      </c>
      <c r="C23" s="4" t="s">
        <v>128</v>
      </c>
      <c r="D23" s="222" t="s">
        <v>137</v>
      </c>
      <c r="E23" s="15"/>
      <c r="F23" s="93">
        <v>0</v>
      </c>
      <c r="G23" s="93">
        <v>51.09</v>
      </c>
      <c r="H23" s="14">
        <f t="shared" si="0"/>
        <v>2.0900000000000034</v>
      </c>
      <c r="I23" s="14">
        <f t="shared" si="1"/>
        <v>2.0900000000000034</v>
      </c>
      <c r="J23" s="16"/>
      <c r="K23" s="13">
        <v>5</v>
      </c>
      <c r="L23" s="13">
        <v>42.22</v>
      </c>
      <c r="M23" s="14">
        <f t="shared" si="2"/>
        <v>3.219999999999999</v>
      </c>
      <c r="N23" s="14">
        <f t="shared" si="3"/>
        <v>8.219999999999999</v>
      </c>
      <c r="O23" s="5"/>
      <c r="P23" s="4">
        <f t="shared" si="4"/>
        <v>10.310000000000002</v>
      </c>
      <c r="Q23" s="4">
        <f t="shared" si="5"/>
        <v>93.31</v>
      </c>
      <c r="R23" s="69">
        <v>14</v>
      </c>
    </row>
    <row r="24" spans="1:18" ht="12.75">
      <c r="A24" s="47">
        <v>110</v>
      </c>
      <c r="B24" s="50" t="s">
        <v>33</v>
      </c>
      <c r="C24" s="14" t="s">
        <v>28</v>
      </c>
      <c r="D24" s="4" t="s">
        <v>34</v>
      </c>
      <c r="E24" s="15"/>
      <c r="F24" s="93">
        <v>5</v>
      </c>
      <c r="G24" s="93">
        <v>52.28</v>
      </c>
      <c r="H24" s="14">
        <f t="shared" si="0"/>
        <v>3.280000000000001</v>
      </c>
      <c r="I24" s="14">
        <f t="shared" si="1"/>
        <v>8.280000000000001</v>
      </c>
      <c r="J24" s="16"/>
      <c r="K24" s="13">
        <v>5</v>
      </c>
      <c r="L24" s="13">
        <v>43.29</v>
      </c>
      <c r="M24" s="14">
        <f t="shared" si="2"/>
        <v>4.289999999999999</v>
      </c>
      <c r="N24" s="14">
        <f t="shared" si="3"/>
        <v>9.29</v>
      </c>
      <c r="O24" s="5"/>
      <c r="P24" s="4">
        <f t="shared" si="4"/>
        <v>17.57</v>
      </c>
      <c r="Q24" s="4">
        <f t="shared" si="5"/>
        <v>95.57</v>
      </c>
      <c r="R24" s="69">
        <v>15</v>
      </c>
    </row>
    <row r="25" spans="1:18" ht="12.75">
      <c r="A25" s="47">
        <v>134</v>
      </c>
      <c r="B25" s="50" t="s">
        <v>251</v>
      </c>
      <c r="C25" s="137" t="s">
        <v>309</v>
      </c>
      <c r="D25" s="4" t="s">
        <v>252</v>
      </c>
      <c r="E25" s="15"/>
      <c r="F25" s="93">
        <v>0</v>
      </c>
      <c r="G25" s="93">
        <v>53.22</v>
      </c>
      <c r="H25" s="14">
        <f t="shared" si="0"/>
        <v>4.219999999999999</v>
      </c>
      <c r="I25" s="14">
        <f t="shared" si="1"/>
        <v>4.219999999999999</v>
      </c>
      <c r="J25" s="16"/>
      <c r="K25" s="13">
        <v>10</v>
      </c>
      <c r="L25" s="13">
        <v>44.91</v>
      </c>
      <c r="M25" s="14">
        <f t="shared" si="2"/>
        <v>5.909999999999997</v>
      </c>
      <c r="N25" s="14">
        <f t="shared" si="3"/>
        <v>15.909999999999997</v>
      </c>
      <c r="O25" s="5"/>
      <c r="P25" s="4">
        <f t="shared" si="4"/>
        <v>20.129999999999995</v>
      </c>
      <c r="Q25" s="4">
        <f t="shared" si="5"/>
        <v>98.13</v>
      </c>
      <c r="R25" s="69">
        <v>16</v>
      </c>
    </row>
    <row r="26" spans="1:18" ht="13.5" thickBot="1">
      <c r="A26" s="203">
        <v>114</v>
      </c>
      <c r="B26" s="204" t="s">
        <v>95</v>
      </c>
      <c r="C26" s="205" t="s">
        <v>61</v>
      </c>
      <c r="D26" s="205" t="s">
        <v>102</v>
      </c>
      <c r="E26" s="206"/>
      <c r="F26" s="207">
        <v>0</v>
      </c>
      <c r="G26" s="207">
        <v>48.28</v>
      </c>
      <c r="H26" s="208">
        <f t="shared" si="0"/>
        <v>0</v>
      </c>
      <c r="I26" s="208">
        <f t="shared" si="1"/>
        <v>0</v>
      </c>
      <c r="J26" s="209"/>
      <c r="K26" s="210" t="s">
        <v>323</v>
      </c>
      <c r="L26" s="210"/>
      <c r="M26" s="208">
        <f t="shared" si="2"/>
        <v>0</v>
      </c>
      <c r="N26" s="208">
        <f t="shared" si="3"/>
        <v>100</v>
      </c>
      <c r="O26" s="211"/>
      <c r="P26" s="205">
        <f t="shared" si="4"/>
        <v>100</v>
      </c>
      <c r="Q26" s="205">
        <f t="shared" si="5"/>
      </c>
      <c r="R26" s="212"/>
    </row>
    <row r="27" spans="1:18" ht="12.75">
      <c r="A27" s="48">
        <v>129</v>
      </c>
      <c r="B27" s="74" t="s">
        <v>131</v>
      </c>
      <c r="C27" s="75" t="s">
        <v>61</v>
      </c>
      <c r="D27" s="75" t="s">
        <v>136</v>
      </c>
      <c r="E27" s="115"/>
      <c r="F27" s="122">
        <v>10</v>
      </c>
      <c r="G27" s="122">
        <v>48.22</v>
      </c>
      <c r="H27" s="71">
        <f t="shared" si="0"/>
        <v>0</v>
      </c>
      <c r="I27" s="71">
        <f t="shared" si="1"/>
        <v>10</v>
      </c>
      <c r="J27" s="117"/>
      <c r="K27" s="118"/>
      <c r="L27" s="118"/>
      <c r="M27" s="71"/>
      <c r="N27" s="71"/>
      <c r="O27" s="119"/>
      <c r="P27" s="75"/>
      <c r="Q27" s="75"/>
      <c r="R27" s="120"/>
    </row>
    <row r="28" spans="1:18" ht="12.75">
      <c r="A28" s="47">
        <v>115</v>
      </c>
      <c r="B28" s="50" t="s">
        <v>103</v>
      </c>
      <c r="C28" s="4" t="s">
        <v>104</v>
      </c>
      <c r="D28" s="137" t="s">
        <v>311</v>
      </c>
      <c r="E28" s="15"/>
      <c r="F28" s="93">
        <v>5</v>
      </c>
      <c r="G28" s="93">
        <v>56.09</v>
      </c>
      <c r="H28" s="14">
        <f t="shared" si="0"/>
        <v>7.090000000000003</v>
      </c>
      <c r="I28" s="14">
        <f t="shared" si="1"/>
        <v>12.090000000000003</v>
      </c>
      <c r="J28" s="16"/>
      <c r="K28" s="13"/>
      <c r="L28" s="13"/>
      <c r="M28" s="14"/>
      <c r="N28" s="14"/>
      <c r="O28" s="5"/>
      <c r="P28" s="4"/>
      <c r="Q28" s="4"/>
      <c r="R28" s="69"/>
    </row>
    <row r="29" spans="1:18" ht="12.75">
      <c r="A29" s="47">
        <v>117</v>
      </c>
      <c r="B29" s="54" t="s">
        <v>308</v>
      </c>
      <c r="C29" s="137" t="s">
        <v>73</v>
      </c>
      <c r="D29" s="14" t="s">
        <v>298</v>
      </c>
      <c r="E29" s="15"/>
      <c r="F29" s="93">
        <v>10</v>
      </c>
      <c r="G29" s="93">
        <v>60.07</v>
      </c>
      <c r="H29" s="14">
        <f t="shared" si="0"/>
        <v>11.07</v>
      </c>
      <c r="I29" s="14">
        <f t="shared" si="1"/>
        <v>21.07</v>
      </c>
      <c r="J29" s="16"/>
      <c r="K29" s="13"/>
      <c r="L29" s="13"/>
      <c r="M29" s="14"/>
      <c r="N29" s="14"/>
      <c r="O29" s="5"/>
      <c r="P29" s="4"/>
      <c r="Q29" s="4"/>
      <c r="R29" s="69"/>
    </row>
    <row r="30" spans="1:18" ht="12.75">
      <c r="A30" s="47">
        <v>101</v>
      </c>
      <c r="B30" s="113" t="s">
        <v>67</v>
      </c>
      <c r="C30" s="46" t="s">
        <v>68</v>
      </c>
      <c r="D30" s="46" t="s">
        <v>69</v>
      </c>
      <c r="E30" s="15"/>
      <c r="F30" s="93" t="s">
        <v>323</v>
      </c>
      <c r="G30" s="93"/>
      <c r="H30" s="14">
        <f t="shared" si="0"/>
        <v>0</v>
      </c>
      <c r="I30" s="14">
        <f t="shared" si="1"/>
        <v>100</v>
      </c>
      <c r="J30" s="16"/>
      <c r="K30" s="13"/>
      <c r="L30" s="13"/>
      <c r="M30" s="14"/>
      <c r="N30" s="14"/>
      <c r="O30" s="5"/>
      <c r="P30" s="4"/>
      <c r="Q30" s="4"/>
      <c r="R30" s="69"/>
    </row>
    <row r="31" spans="1:18" ht="12.75">
      <c r="A31" s="47">
        <v>102</v>
      </c>
      <c r="B31" s="54" t="s">
        <v>70</v>
      </c>
      <c r="C31" s="14" t="s">
        <v>71</v>
      </c>
      <c r="D31" s="14" t="s">
        <v>72</v>
      </c>
      <c r="E31" s="15"/>
      <c r="F31" s="93" t="s">
        <v>323</v>
      </c>
      <c r="G31" s="93"/>
      <c r="H31" s="14">
        <f t="shared" si="0"/>
        <v>0</v>
      </c>
      <c r="I31" s="14">
        <f t="shared" si="1"/>
        <v>100</v>
      </c>
      <c r="J31" s="16"/>
      <c r="K31" s="13"/>
      <c r="L31" s="13"/>
      <c r="M31" s="14"/>
      <c r="N31" s="14"/>
      <c r="O31" s="5"/>
      <c r="P31" s="4"/>
      <c r="Q31" s="4"/>
      <c r="R31" s="69"/>
    </row>
    <row r="32" spans="1:18" ht="12.75">
      <c r="A32" s="47">
        <v>103</v>
      </c>
      <c r="B32" s="50" t="s">
        <v>57</v>
      </c>
      <c r="C32" s="4" t="s">
        <v>107</v>
      </c>
      <c r="D32" s="6" t="s">
        <v>108</v>
      </c>
      <c r="E32" s="15"/>
      <c r="F32" s="93" t="s">
        <v>323</v>
      </c>
      <c r="G32" s="93"/>
      <c r="H32" s="14">
        <f t="shared" si="0"/>
        <v>0</v>
      </c>
      <c r="I32" s="14">
        <f t="shared" si="1"/>
        <v>100</v>
      </c>
      <c r="J32" s="16"/>
      <c r="K32" s="13"/>
      <c r="L32" s="13"/>
      <c r="M32" s="14"/>
      <c r="N32" s="14"/>
      <c r="O32" s="5"/>
      <c r="P32" s="4"/>
      <c r="Q32" s="4"/>
      <c r="R32" s="69"/>
    </row>
    <row r="33" spans="1:18" ht="12.75">
      <c r="A33" s="47">
        <v>104</v>
      </c>
      <c r="B33" s="50" t="s">
        <v>109</v>
      </c>
      <c r="C33" s="125" t="s">
        <v>110</v>
      </c>
      <c r="D33" s="126" t="s">
        <v>111</v>
      </c>
      <c r="E33" s="15"/>
      <c r="F33" s="93" t="s">
        <v>323</v>
      </c>
      <c r="G33" s="93"/>
      <c r="H33" s="14">
        <f t="shared" si="0"/>
        <v>0</v>
      </c>
      <c r="I33" s="14">
        <f t="shared" si="1"/>
        <v>100</v>
      </c>
      <c r="J33" s="16"/>
      <c r="K33" s="13"/>
      <c r="L33" s="13"/>
      <c r="M33" s="14"/>
      <c r="N33" s="14"/>
      <c r="O33" s="5"/>
      <c r="P33" s="4"/>
      <c r="Q33" s="4"/>
      <c r="R33" s="69"/>
    </row>
    <row r="34" spans="1:18" ht="12.75">
      <c r="A34" s="47">
        <v>106</v>
      </c>
      <c r="B34" s="50" t="s">
        <v>145</v>
      </c>
      <c r="C34" s="14" t="s">
        <v>61</v>
      </c>
      <c r="D34" s="137" t="s">
        <v>312</v>
      </c>
      <c r="E34" s="15"/>
      <c r="F34" s="93">
        <v>20</v>
      </c>
      <c r="G34" s="93">
        <v>6238</v>
      </c>
      <c r="H34" s="14" t="str">
        <f t="shared" si="0"/>
        <v>снят</v>
      </c>
      <c r="I34" s="14">
        <f t="shared" si="1"/>
        <v>100</v>
      </c>
      <c r="J34" s="16"/>
      <c r="K34" s="13"/>
      <c r="L34" s="13"/>
      <c r="M34" s="14"/>
      <c r="N34" s="14"/>
      <c r="O34" s="5"/>
      <c r="P34" s="4"/>
      <c r="Q34" s="4"/>
      <c r="R34" s="69"/>
    </row>
    <row r="35" spans="1:18" ht="12.75">
      <c r="A35" s="47">
        <v>108</v>
      </c>
      <c r="B35" s="54" t="s">
        <v>255</v>
      </c>
      <c r="C35" s="14" t="s">
        <v>256</v>
      </c>
      <c r="D35" s="14" t="s">
        <v>258</v>
      </c>
      <c r="E35" s="15"/>
      <c r="F35" s="93" t="s">
        <v>323</v>
      </c>
      <c r="G35" s="93"/>
      <c r="H35" s="14">
        <f t="shared" si="0"/>
        <v>0</v>
      </c>
      <c r="I35" s="14">
        <f t="shared" si="1"/>
        <v>100</v>
      </c>
      <c r="J35" s="16"/>
      <c r="K35" s="13"/>
      <c r="L35" s="13"/>
      <c r="M35" s="14"/>
      <c r="N35" s="14"/>
      <c r="O35" s="5"/>
      <c r="P35" s="4"/>
      <c r="Q35" s="4"/>
      <c r="R35" s="69"/>
    </row>
    <row r="36" spans="1:18" ht="12.75">
      <c r="A36" s="47">
        <v>123</v>
      </c>
      <c r="B36" s="50" t="s">
        <v>230</v>
      </c>
      <c r="C36" s="4" t="s">
        <v>260</v>
      </c>
      <c r="D36" s="6" t="s">
        <v>231</v>
      </c>
      <c r="E36" s="15"/>
      <c r="F36" s="93" t="s">
        <v>323</v>
      </c>
      <c r="G36" s="93"/>
      <c r="H36" s="14">
        <f t="shared" si="0"/>
        <v>0</v>
      </c>
      <c r="I36" s="14">
        <f t="shared" si="1"/>
        <v>100</v>
      </c>
      <c r="J36" s="16"/>
      <c r="K36" s="13"/>
      <c r="L36" s="13"/>
      <c r="M36" s="14"/>
      <c r="N36" s="14"/>
      <c r="O36" s="5"/>
      <c r="P36" s="4"/>
      <c r="Q36" s="4"/>
      <c r="R36" s="69"/>
    </row>
    <row r="37" spans="1:18" ht="12.75">
      <c r="A37" s="47">
        <v>133</v>
      </c>
      <c r="B37" s="50" t="s">
        <v>192</v>
      </c>
      <c r="C37" s="4" t="s">
        <v>36</v>
      </c>
      <c r="D37" s="6" t="s">
        <v>267</v>
      </c>
      <c r="E37" s="15">
        <v>11011</v>
      </c>
      <c r="F37" s="93" t="s">
        <v>323</v>
      </c>
      <c r="G37" s="93"/>
      <c r="H37" s="14">
        <f t="shared" si="0"/>
        <v>0</v>
      </c>
      <c r="I37" s="14">
        <f t="shared" si="1"/>
        <v>100</v>
      </c>
      <c r="J37" s="16"/>
      <c r="K37" s="13"/>
      <c r="L37" s="13"/>
      <c r="M37" s="14"/>
      <c r="N37" s="14"/>
      <c r="O37" s="5"/>
      <c r="P37" s="4"/>
      <c r="Q37" s="4"/>
      <c r="R37" s="69"/>
    </row>
    <row r="38" spans="1:18" ht="12.75">
      <c r="A38" s="47">
        <v>113</v>
      </c>
      <c r="B38" s="50" t="s">
        <v>100</v>
      </c>
      <c r="C38" s="4" t="s">
        <v>61</v>
      </c>
      <c r="D38" s="137" t="s">
        <v>101</v>
      </c>
      <c r="E38" s="15"/>
      <c r="F38" s="93" t="s">
        <v>323</v>
      </c>
      <c r="G38" s="93"/>
      <c r="H38" s="14">
        <f t="shared" si="0"/>
        <v>0</v>
      </c>
      <c r="I38" s="14">
        <f t="shared" si="1"/>
        <v>100</v>
      </c>
      <c r="J38" s="16"/>
      <c r="K38" s="13"/>
      <c r="L38" s="13"/>
      <c r="M38" s="14"/>
      <c r="N38" s="14"/>
      <c r="O38" s="5"/>
      <c r="P38" s="4"/>
      <c r="Q38" s="4"/>
      <c r="R38" s="69"/>
    </row>
    <row r="39" spans="1:18" ht="12.75">
      <c r="A39" s="47">
        <v>135</v>
      </c>
      <c r="B39" s="54" t="s">
        <v>253</v>
      </c>
      <c r="C39" s="137" t="s">
        <v>309</v>
      </c>
      <c r="D39" s="14" t="s">
        <v>254</v>
      </c>
      <c r="E39" s="15"/>
      <c r="F39" s="93" t="s">
        <v>323</v>
      </c>
      <c r="G39" s="93"/>
      <c r="H39" s="14">
        <f t="shared" si="0"/>
        <v>0</v>
      </c>
      <c r="I39" s="14">
        <f t="shared" si="1"/>
        <v>100</v>
      </c>
      <c r="J39" s="16"/>
      <c r="K39" s="13"/>
      <c r="L39" s="13"/>
      <c r="M39" s="14"/>
      <c r="N39" s="14"/>
      <c r="O39" s="5"/>
      <c r="P39" s="4"/>
      <c r="Q39" s="4"/>
      <c r="R39" s="69"/>
    </row>
    <row r="40" spans="1:18" ht="12.75">
      <c r="A40" s="47">
        <v>136</v>
      </c>
      <c r="B40" s="133" t="s">
        <v>255</v>
      </c>
      <c r="C40" s="191" t="s">
        <v>256</v>
      </c>
      <c r="D40" s="14" t="s">
        <v>257</v>
      </c>
      <c r="E40" s="15"/>
      <c r="F40" s="93" t="s">
        <v>323</v>
      </c>
      <c r="G40" s="93"/>
      <c r="H40" s="14">
        <f t="shared" si="0"/>
        <v>0</v>
      </c>
      <c r="I40" s="14">
        <f t="shared" si="1"/>
        <v>100</v>
      </c>
      <c r="J40" s="16"/>
      <c r="K40" s="13"/>
      <c r="L40" s="13"/>
      <c r="M40" s="14"/>
      <c r="N40" s="14"/>
      <c r="O40" s="5"/>
      <c r="P40" s="4"/>
      <c r="Q40" s="4"/>
      <c r="R40" s="69"/>
    </row>
    <row r="41" spans="1:18" ht="12.75">
      <c r="A41" s="47">
        <v>137</v>
      </c>
      <c r="B41" s="54" t="s">
        <v>266</v>
      </c>
      <c r="C41" s="14" t="s">
        <v>61</v>
      </c>
      <c r="D41" s="14" t="s">
        <v>265</v>
      </c>
      <c r="E41" s="15"/>
      <c r="F41" s="93" t="s">
        <v>323</v>
      </c>
      <c r="G41" s="93"/>
      <c r="H41" s="14">
        <f t="shared" si="0"/>
        <v>0</v>
      </c>
      <c r="I41" s="14">
        <f t="shared" si="1"/>
        <v>100</v>
      </c>
      <c r="J41" s="16"/>
      <c r="K41" s="13"/>
      <c r="L41" s="13"/>
      <c r="M41" s="14"/>
      <c r="N41" s="14"/>
      <c r="O41" s="5"/>
      <c r="P41" s="4"/>
      <c r="Q41" s="4"/>
      <c r="R41" s="69"/>
    </row>
    <row r="42" spans="1:18" ht="12.75">
      <c r="A42" s="47">
        <v>138</v>
      </c>
      <c r="B42" s="54" t="s">
        <v>299</v>
      </c>
      <c r="C42" s="132" t="s">
        <v>61</v>
      </c>
      <c r="D42" s="14" t="s">
        <v>300</v>
      </c>
      <c r="E42" s="15"/>
      <c r="F42" s="93" t="s">
        <v>323</v>
      </c>
      <c r="G42" s="93"/>
      <c r="H42" s="14">
        <f t="shared" si="0"/>
        <v>0</v>
      </c>
      <c r="I42" s="14">
        <f t="shared" si="1"/>
        <v>100</v>
      </c>
      <c r="J42" s="16"/>
      <c r="K42" s="13"/>
      <c r="L42" s="13"/>
      <c r="M42" s="14"/>
      <c r="N42" s="14"/>
      <c r="O42" s="5"/>
      <c r="P42" s="4"/>
      <c r="Q42" s="4"/>
      <c r="R42" s="69"/>
    </row>
    <row r="43" spans="1:18" ht="12.75">
      <c r="A43" s="47">
        <v>139</v>
      </c>
      <c r="B43" s="133" t="s">
        <v>105</v>
      </c>
      <c r="C43" s="190" t="s">
        <v>28</v>
      </c>
      <c r="D43" s="32" t="s">
        <v>301</v>
      </c>
      <c r="E43" s="15"/>
      <c r="F43" s="93" t="s">
        <v>323</v>
      </c>
      <c r="G43" s="93"/>
      <c r="H43" s="14">
        <f t="shared" si="0"/>
        <v>0</v>
      </c>
      <c r="I43" s="14">
        <f t="shared" si="1"/>
        <v>100</v>
      </c>
      <c r="J43" s="16"/>
      <c r="K43" s="13"/>
      <c r="L43" s="13"/>
      <c r="M43" s="14"/>
      <c r="N43" s="14"/>
      <c r="O43" s="5"/>
      <c r="P43" s="4"/>
      <c r="Q43" s="4"/>
      <c r="R43" s="69"/>
    </row>
    <row r="44" spans="1:18" ht="12.75">
      <c r="A44" s="47">
        <v>125</v>
      </c>
      <c r="B44" s="50" t="s">
        <v>238</v>
      </c>
      <c r="C44" s="4" t="s">
        <v>28</v>
      </c>
      <c r="D44" s="4" t="s">
        <v>239</v>
      </c>
      <c r="E44" s="15"/>
      <c r="F44" s="93" t="s">
        <v>323</v>
      </c>
      <c r="G44" s="93"/>
      <c r="H44" s="14">
        <f t="shared" si="0"/>
        <v>0</v>
      </c>
      <c r="I44" s="14">
        <f t="shared" si="1"/>
        <v>100</v>
      </c>
      <c r="J44" s="16"/>
      <c r="K44" s="13"/>
      <c r="L44" s="13"/>
      <c r="M44" s="14"/>
      <c r="N44" s="14"/>
      <c r="O44" s="5"/>
      <c r="P44" s="4"/>
      <c r="Q44" s="4"/>
      <c r="R44" s="69"/>
    </row>
    <row r="45" spans="1:18" ht="12.75">
      <c r="A45" s="47">
        <v>126</v>
      </c>
      <c r="B45" s="54" t="s">
        <v>240</v>
      </c>
      <c r="C45" s="7" t="s">
        <v>61</v>
      </c>
      <c r="D45" s="14" t="s">
        <v>241</v>
      </c>
      <c r="E45" s="15"/>
      <c r="F45" s="123" t="s">
        <v>323</v>
      </c>
      <c r="G45" s="123"/>
      <c r="H45" s="14">
        <f t="shared" si="0"/>
        <v>0</v>
      </c>
      <c r="I45" s="14">
        <f t="shared" si="1"/>
        <v>100</v>
      </c>
      <c r="J45" s="16"/>
      <c r="K45" s="13"/>
      <c r="L45" s="13"/>
      <c r="M45" s="14"/>
      <c r="N45" s="14"/>
      <c r="O45" s="5"/>
      <c r="P45" s="4"/>
      <c r="Q45" s="4"/>
      <c r="R45" s="69"/>
    </row>
    <row r="46" spans="1:18" ht="12.75">
      <c r="A46" s="47">
        <v>127</v>
      </c>
      <c r="B46" s="50" t="s">
        <v>178</v>
      </c>
      <c r="C46" s="4" t="s">
        <v>28</v>
      </c>
      <c r="D46" s="4" t="s">
        <v>242</v>
      </c>
      <c r="E46" s="15"/>
      <c r="F46" s="123" t="s">
        <v>323</v>
      </c>
      <c r="G46" s="123"/>
      <c r="H46" s="14">
        <f t="shared" si="0"/>
        <v>0</v>
      </c>
      <c r="I46" s="14">
        <f t="shared" si="1"/>
        <v>100</v>
      </c>
      <c r="J46" s="16"/>
      <c r="K46" s="13"/>
      <c r="L46" s="13"/>
      <c r="M46" s="14"/>
      <c r="N46" s="14"/>
      <c r="O46" s="5"/>
      <c r="P46" s="4"/>
      <c r="Q46" s="4"/>
      <c r="R46" s="69"/>
    </row>
  </sheetData>
  <sheetProtection sort="0"/>
  <printOptions/>
  <pageMargins left="0.32" right="0.3" top="0.27" bottom="0.36" header="0.17" footer="0.16"/>
  <pageSetup horizontalDpi="600" verticalDpi="600" orientation="landscape" paperSize="9" scale="87" r:id="rId1"/>
  <headerFooter alignWithMargins="0">
    <oddFooter>&amp;C&amp;P&amp;R&amp;"Arial,курсив"&amp;A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13"/>
  <sheetViews>
    <sheetView view="pageBreakPreview" zoomScale="75" zoomScaleNormal="85" zoomScaleSheetLayoutView="75" workbookViewId="0" topLeftCell="A5">
      <pane xSplit="4" topLeftCell="E1" activePane="topRight" state="frozen"/>
      <selection pane="topLeft" activeCell="A3" sqref="A3"/>
      <selection pane="topRight" activeCell="B16" sqref="B16"/>
    </sheetView>
  </sheetViews>
  <sheetFormatPr defaultColWidth="9.00390625" defaultRowHeight="12.75" outlineLevelRow="1"/>
  <cols>
    <col min="1" max="1" width="5.375" style="0" customWidth="1"/>
    <col min="2" max="2" width="23.00390625" style="51" customWidth="1"/>
    <col min="3" max="3" width="11.75390625" style="0" customWidth="1"/>
    <col min="4" max="4" width="26.375" style="0" customWidth="1"/>
    <col min="5" max="5" width="0.875" style="0" customWidth="1"/>
    <col min="6" max="6" width="8.00390625" style="83" customWidth="1"/>
    <col min="7" max="7" width="7.25390625" style="83" customWidth="1"/>
    <col min="8" max="8" width="7.875" style="83" customWidth="1"/>
    <col min="9" max="9" width="10.125" style="83" customWidth="1"/>
    <col min="10" max="10" width="0.875" style="83" customWidth="1"/>
    <col min="11" max="11" width="3.375" style="83" customWidth="1"/>
  </cols>
  <sheetData>
    <row r="1" spans="1:10" ht="20.25">
      <c r="A1" s="1" t="s">
        <v>0</v>
      </c>
      <c r="F1" s="18" t="s">
        <v>38</v>
      </c>
      <c r="G1" s="82"/>
      <c r="H1" s="20"/>
      <c r="I1" s="82"/>
      <c r="J1" s="82"/>
    </row>
    <row r="3" spans="2:9" ht="18">
      <c r="B3" s="9" t="s">
        <v>15</v>
      </c>
      <c r="C3" s="134" t="s">
        <v>268</v>
      </c>
      <c r="D3" s="19"/>
      <c r="E3" s="3"/>
      <c r="G3" s="83" t="s">
        <v>1</v>
      </c>
      <c r="I3" s="21" t="s">
        <v>25</v>
      </c>
    </row>
    <row r="5" spans="6:9" ht="12.75">
      <c r="F5" s="84" t="s">
        <v>21</v>
      </c>
      <c r="I5" s="85">
        <v>166</v>
      </c>
    </row>
    <row r="6" spans="2:8" ht="12.75">
      <c r="B6" s="8" t="s">
        <v>29</v>
      </c>
      <c r="C6" s="22">
        <v>16</v>
      </c>
      <c r="F6" s="83" t="s">
        <v>20</v>
      </c>
      <c r="H6" s="86">
        <f>I5/F8</f>
        <v>3.3877551020408165</v>
      </c>
    </row>
    <row r="7" spans="6:9" ht="13.5" thickBot="1">
      <c r="F7" s="83" t="s">
        <v>3</v>
      </c>
      <c r="G7" s="87"/>
      <c r="I7" s="83" t="s">
        <v>4</v>
      </c>
    </row>
    <row r="8" spans="1:11" ht="21" thickBot="1">
      <c r="A8" s="24" t="s">
        <v>5</v>
      </c>
      <c r="B8" s="52"/>
      <c r="C8" s="3"/>
      <c r="D8" s="3"/>
      <c r="E8" s="3"/>
      <c r="F8" s="88">
        <v>49</v>
      </c>
      <c r="G8" s="87"/>
      <c r="H8" s="89"/>
      <c r="I8" s="88">
        <v>80</v>
      </c>
      <c r="J8" s="87"/>
      <c r="K8" s="87"/>
    </row>
    <row r="9" spans="1:11" s="11" customFormat="1" ht="39.75" customHeight="1" thickBot="1">
      <c r="A9" s="28" t="s">
        <v>6</v>
      </c>
      <c r="B9" s="53" t="s">
        <v>22</v>
      </c>
      <c r="C9" s="29" t="s">
        <v>7</v>
      </c>
      <c r="D9" s="29" t="s">
        <v>8</v>
      </c>
      <c r="E9" s="30"/>
      <c r="F9" s="90" t="s">
        <v>9</v>
      </c>
      <c r="G9" s="90" t="s">
        <v>10</v>
      </c>
      <c r="H9" s="90" t="s">
        <v>11</v>
      </c>
      <c r="I9" s="90" t="s">
        <v>12</v>
      </c>
      <c r="J9" s="91"/>
      <c r="K9" s="92" t="s">
        <v>17</v>
      </c>
    </row>
    <row r="10" spans="1:11" ht="12.75">
      <c r="A10" s="47">
        <v>1</v>
      </c>
      <c r="B10" s="50" t="s">
        <v>246</v>
      </c>
      <c r="C10" s="4" t="s">
        <v>170</v>
      </c>
      <c r="D10" s="39" t="s">
        <v>247</v>
      </c>
      <c r="E10" s="15"/>
      <c r="F10" s="93" t="s">
        <v>323</v>
      </c>
      <c r="G10" s="13"/>
      <c r="H10" s="14">
        <f>IF((G10-Личн_L!$F$8)&lt;0,0,IF(G10&gt;Личн_L!$I$8,"снят",(G10-Личн_L!$F$8)))</f>
        <v>0</v>
      </c>
      <c r="I10" s="14">
        <f>IF(OR(F10="снят",H10="снят"),100,F10+H10)</f>
        <v>100</v>
      </c>
      <c r="J10" s="158"/>
      <c r="K10" s="13"/>
    </row>
    <row r="11" spans="1:11" ht="12.75">
      <c r="A11" s="47">
        <v>2</v>
      </c>
      <c r="B11" s="50" t="s">
        <v>324</v>
      </c>
      <c r="C11" s="4" t="s">
        <v>261</v>
      </c>
      <c r="D11" s="39" t="s">
        <v>262</v>
      </c>
      <c r="E11" s="15"/>
      <c r="F11" s="93">
        <v>5</v>
      </c>
      <c r="G11" s="13">
        <v>51.44</v>
      </c>
      <c r="H11" s="14">
        <f>IF((G11-Личн_L!$F$8)&lt;0,0,IF(G11&gt;Личн_L!$I$8,"снят",(G11-Личн_L!$F$8)))</f>
        <v>2.4399999999999977</v>
      </c>
      <c r="I11" s="14">
        <f>IF(OR(F11="снят",H11="снят"),100,F11+H11)</f>
        <v>7.439999999999998</v>
      </c>
      <c r="J11" s="95"/>
      <c r="K11" s="13"/>
    </row>
    <row r="12" spans="1:11" ht="12.75">
      <c r="A12" s="47">
        <v>3</v>
      </c>
      <c r="B12" s="50" t="s">
        <v>184</v>
      </c>
      <c r="C12" s="6" t="s">
        <v>170</v>
      </c>
      <c r="D12" s="109" t="s">
        <v>185</v>
      </c>
      <c r="E12" s="15"/>
      <c r="F12" s="93">
        <v>20</v>
      </c>
      <c r="G12" s="93">
        <v>53.5</v>
      </c>
      <c r="H12" s="14">
        <f>IF((G12-Личн_L!$F$8)&lt;0,0,IF(G12&gt;Личн_L!$I$8,"снят",(G12-Личн_L!$F$8)))</f>
        <v>4.5</v>
      </c>
      <c r="I12" s="14">
        <f>IF(OR(F12="снят",H12="снят"),100,F12+H12)</f>
        <v>24.5</v>
      </c>
      <c r="J12" s="95"/>
      <c r="K12" s="13"/>
    </row>
    <row r="13" spans="1:11" s="62" customFormat="1" ht="12.75">
      <c r="A13" s="47">
        <v>4</v>
      </c>
      <c r="B13" s="50" t="s">
        <v>165</v>
      </c>
      <c r="C13" s="4" t="s">
        <v>170</v>
      </c>
      <c r="D13" s="39" t="s">
        <v>166</v>
      </c>
      <c r="E13" s="15"/>
      <c r="F13" s="93" t="s">
        <v>323</v>
      </c>
      <c r="G13" s="93"/>
      <c r="H13" s="14">
        <f>IF((G13-Личн_L!$F$8)&lt;0,0,IF(G13&gt;Личн_L!$I$8,"снят",(G13-Личн_L!$F$8)))</f>
        <v>0</v>
      </c>
      <c r="I13" s="14">
        <f>IF(OR(F13="снят",H13="снят"),100,F13+H13)</f>
        <v>100</v>
      </c>
      <c r="J13" s="158"/>
      <c r="K13" s="13"/>
    </row>
    <row r="14" spans="1:11" ht="12.75">
      <c r="A14" s="47">
        <v>5</v>
      </c>
      <c r="B14" s="54" t="s">
        <v>167</v>
      </c>
      <c r="C14" s="14" t="s">
        <v>73</v>
      </c>
      <c r="D14" s="130" t="s">
        <v>168</v>
      </c>
      <c r="E14" s="15"/>
      <c r="F14" s="110" t="s">
        <v>323</v>
      </c>
      <c r="G14" s="93"/>
      <c r="H14" s="14">
        <f>IF((G14-Личн_L!$F$8)&lt;0,0,IF(G14&gt;Личн_L!$I$8,"снят",(G14-Личн_L!$F$8)))</f>
        <v>0</v>
      </c>
      <c r="I14" s="14">
        <f>IF(OR(F14="снят",H14="снят"),100,F14+H14)</f>
        <v>100</v>
      </c>
      <c r="J14" s="95"/>
      <c r="K14" s="13"/>
    </row>
    <row r="15" spans="1:11" ht="12.75">
      <c r="A15" s="58">
        <v>12</v>
      </c>
      <c r="B15" s="56" t="s">
        <v>282</v>
      </c>
      <c r="C15" s="72"/>
      <c r="D15" s="77"/>
      <c r="E15" s="60"/>
      <c r="F15" s="61"/>
      <c r="G15" s="61">
        <f>SUM(G16:G18)</f>
        <v>142.66</v>
      </c>
      <c r="H15" s="59"/>
      <c r="I15" s="61">
        <f>SUM(I16:I18)</f>
        <v>5</v>
      </c>
      <c r="J15" s="95"/>
      <c r="K15" s="57">
        <v>1</v>
      </c>
    </row>
    <row r="16" spans="1:11" ht="12.75" outlineLevel="1">
      <c r="A16" s="47">
        <v>39</v>
      </c>
      <c r="B16" s="50" t="s">
        <v>304</v>
      </c>
      <c r="C16" s="4" t="s">
        <v>170</v>
      </c>
      <c r="D16" s="128" t="s">
        <v>269</v>
      </c>
      <c r="E16" s="15"/>
      <c r="F16" s="93">
        <v>0</v>
      </c>
      <c r="G16" s="93">
        <v>45.34</v>
      </c>
      <c r="H16" s="94">
        <f>IF((G16-$F$8)&lt;0,0,IF(G16&gt;$I$8,"снят",(G16-$F$8)))</f>
        <v>0</v>
      </c>
      <c r="I16" s="94">
        <f>IF(OR(F16="снят",H16="снят"),100,F16+H16)</f>
        <v>0</v>
      </c>
      <c r="J16" s="95"/>
      <c r="K16" s="96"/>
    </row>
    <row r="17" spans="1:11" s="62" customFormat="1" ht="12.75" outlineLevel="1">
      <c r="A17" s="47">
        <v>40</v>
      </c>
      <c r="B17" s="50" t="s">
        <v>112</v>
      </c>
      <c r="C17" s="4" t="s">
        <v>170</v>
      </c>
      <c r="D17" s="130" t="s">
        <v>114</v>
      </c>
      <c r="E17" s="15"/>
      <c r="F17" s="93">
        <v>0</v>
      </c>
      <c r="G17" s="93">
        <v>48.6</v>
      </c>
      <c r="H17" s="94">
        <f>IF((G17-$F$8)&lt;0,0,IF(G17&gt;$I$8,"снят",(G17-$F$8)))</f>
        <v>0</v>
      </c>
      <c r="I17" s="94">
        <f>IF(OR(F17="снят",H17="снят"),100,F17+H17)</f>
        <v>0</v>
      </c>
      <c r="J17" s="97"/>
      <c r="K17" s="96"/>
    </row>
    <row r="18" spans="1:11" ht="12.75" outlineLevel="1">
      <c r="A18" s="47">
        <v>41</v>
      </c>
      <c r="B18" s="54" t="s">
        <v>116</v>
      </c>
      <c r="C18" s="14" t="s">
        <v>170</v>
      </c>
      <c r="D18" s="76" t="s">
        <v>270</v>
      </c>
      <c r="E18" s="15"/>
      <c r="F18" s="93">
        <v>5</v>
      </c>
      <c r="G18" s="93">
        <v>48.72</v>
      </c>
      <c r="H18" s="94">
        <f>IF((G18-$F$8)&lt;0,0,IF(G18&gt;$I$8,"снят",(G18-$F$8)))</f>
        <v>0</v>
      </c>
      <c r="I18" s="94">
        <f>IF(OR(F18="снят",H18="снят"),100,F18+H18)</f>
        <v>5</v>
      </c>
      <c r="J18" s="95"/>
      <c r="K18" s="98"/>
    </row>
    <row r="19" spans="1:11" ht="12.75">
      <c r="A19" s="58">
        <v>16</v>
      </c>
      <c r="B19" s="108" t="s">
        <v>283</v>
      </c>
      <c r="C19" s="73"/>
      <c r="D19" s="77"/>
      <c r="E19" s="60"/>
      <c r="F19" s="61"/>
      <c r="G19" s="61">
        <f>SUM(G20:G22)</f>
        <v>140.60999999999999</v>
      </c>
      <c r="H19" s="59"/>
      <c r="I19" s="61">
        <f>SUM(I20:I22)</f>
        <v>10</v>
      </c>
      <c r="J19" s="97"/>
      <c r="K19" s="57">
        <v>2</v>
      </c>
    </row>
    <row r="20" spans="1:11" ht="12.75" outlineLevel="1">
      <c r="A20" s="47">
        <v>51</v>
      </c>
      <c r="B20" s="54" t="s">
        <v>39</v>
      </c>
      <c r="C20" s="14" t="s">
        <v>170</v>
      </c>
      <c r="D20" s="76" t="s">
        <v>31</v>
      </c>
      <c r="E20" s="15"/>
      <c r="F20" s="93">
        <v>0</v>
      </c>
      <c r="G20" s="93">
        <v>46.6</v>
      </c>
      <c r="H20" s="94">
        <f>IF((G20-$F$8)&lt;0,0,IF(G20&gt;$I$8,"снят",(G20-$F$8)))</f>
        <v>0</v>
      </c>
      <c r="I20" s="94">
        <f>IF(OR(F20="снят",H20="снят"),100,F20+H20)</f>
        <v>0</v>
      </c>
      <c r="J20" s="97"/>
      <c r="K20" s="96"/>
    </row>
    <row r="21" spans="1:11" ht="12.75" outlineLevel="1">
      <c r="A21" s="47">
        <v>52</v>
      </c>
      <c r="B21" s="50" t="s">
        <v>248</v>
      </c>
      <c r="C21" s="4" t="s">
        <v>170</v>
      </c>
      <c r="D21" s="39" t="s">
        <v>249</v>
      </c>
      <c r="E21" s="15"/>
      <c r="F21" s="93">
        <v>5</v>
      </c>
      <c r="G21" s="93">
        <v>45.66</v>
      </c>
      <c r="H21" s="94">
        <f>IF((G21-$F$8)&lt;0,0,IF(G21&gt;$I$8,"снят",(G21-$F$8)))</f>
        <v>0</v>
      </c>
      <c r="I21" s="94">
        <f>IF(OR(F21="снят",H21="снят"),100,F21+H21)</f>
        <v>5</v>
      </c>
      <c r="J21" s="97"/>
      <c r="K21" s="96"/>
    </row>
    <row r="22" spans="1:11" ht="12.75" outlineLevel="1">
      <c r="A22" s="47">
        <v>53</v>
      </c>
      <c r="B22" s="50" t="s">
        <v>112</v>
      </c>
      <c r="C22" s="4" t="s">
        <v>170</v>
      </c>
      <c r="D22" s="39" t="s">
        <v>113</v>
      </c>
      <c r="E22" s="15"/>
      <c r="F22" s="93">
        <v>5</v>
      </c>
      <c r="G22" s="93">
        <v>48.35</v>
      </c>
      <c r="H22" s="94">
        <f>IF((G22-$F$8)&lt;0,0,IF(G22&gt;$I$8,"снят",(G22-$F$8)))</f>
        <v>0</v>
      </c>
      <c r="I22" s="94">
        <f>IF(OR(F22="снят",H22="снят"),100,F22+H22)</f>
        <v>5</v>
      </c>
      <c r="J22" s="97"/>
      <c r="K22" s="96"/>
    </row>
    <row r="23" spans="1:11" ht="12.75">
      <c r="A23" s="58">
        <v>13</v>
      </c>
      <c r="B23" s="56" t="s">
        <v>204</v>
      </c>
      <c r="C23" s="72"/>
      <c r="D23" s="77"/>
      <c r="E23" s="60"/>
      <c r="F23" s="61"/>
      <c r="G23" s="61">
        <f>SUM(G24:G26)</f>
        <v>142.57</v>
      </c>
      <c r="H23" s="59"/>
      <c r="I23" s="61">
        <f>SUM(I24:I26)</f>
        <v>21.189999999999998</v>
      </c>
      <c r="J23" s="97"/>
      <c r="K23" s="57">
        <v>3</v>
      </c>
    </row>
    <row r="24" spans="1:11" ht="12.75" outlineLevel="1">
      <c r="A24" s="47">
        <v>42</v>
      </c>
      <c r="B24" s="50" t="s">
        <v>180</v>
      </c>
      <c r="C24" s="4" t="s">
        <v>170</v>
      </c>
      <c r="D24" s="79" t="s">
        <v>181</v>
      </c>
      <c r="E24" s="15"/>
      <c r="F24" s="93">
        <v>5</v>
      </c>
      <c r="G24" s="93">
        <v>42.97</v>
      </c>
      <c r="H24" s="94">
        <f>IF((G24-$F$8)&lt;0,0,IF(G24&gt;$I$8,"снят",(G24-$F$8)))</f>
        <v>0</v>
      </c>
      <c r="I24" s="94">
        <f>IF(OR(F24="снят",H24="снят"),100,F24+H24)</f>
        <v>5</v>
      </c>
      <c r="J24" s="97"/>
      <c r="K24" s="96"/>
    </row>
    <row r="25" spans="1:11" ht="12.75" outlineLevel="1">
      <c r="A25" s="47">
        <v>43</v>
      </c>
      <c r="B25" s="50" t="s">
        <v>178</v>
      </c>
      <c r="C25" s="4" t="s">
        <v>170</v>
      </c>
      <c r="D25" s="39" t="s">
        <v>182</v>
      </c>
      <c r="E25" s="15"/>
      <c r="F25" s="93">
        <v>5</v>
      </c>
      <c r="G25" s="93">
        <v>44.41</v>
      </c>
      <c r="H25" s="94">
        <f>IF((G25-$F$8)&lt;0,0,IF(G25&gt;$I$8,"снят",(G25-$F$8)))</f>
        <v>0</v>
      </c>
      <c r="I25" s="94">
        <f>IF(OR(F25="снят",H25="снят"),100,F25+H25)</f>
        <v>5</v>
      </c>
      <c r="J25" s="97"/>
      <c r="K25" s="96"/>
    </row>
    <row r="26" spans="1:11" ht="12.75" outlineLevel="1">
      <c r="A26" s="47">
        <v>44</v>
      </c>
      <c r="B26" s="54" t="s">
        <v>208</v>
      </c>
      <c r="C26" s="14" t="s">
        <v>170</v>
      </c>
      <c r="D26" s="168" t="s">
        <v>183</v>
      </c>
      <c r="E26" s="15"/>
      <c r="F26" s="93">
        <v>5</v>
      </c>
      <c r="G26" s="93">
        <v>55.19</v>
      </c>
      <c r="H26" s="94">
        <f>IF((G26-$F$8)&lt;0,0,IF(G26&gt;$I$8,"снят",(G26-$F$8)))</f>
        <v>6.189999999999998</v>
      </c>
      <c r="I26" s="94">
        <f>IF(OR(F26="снят",H26="снят"),100,F26+H26)</f>
        <v>11.189999999999998</v>
      </c>
      <c r="J26" s="97"/>
      <c r="K26" s="96"/>
    </row>
    <row r="27" spans="1:11" ht="12.75">
      <c r="A27" s="58">
        <v>15</v>
      </c>
      <c r="B27" s="56" t="s">
        <v>207</v>
      </c>
      <c r="C27" s="72"/>
      <c r="D27" s="77"/>
      <c r="E27" s="60"/>
      <c r="F27" s="61"/>
      <c r="G27" s="61">
        <f>SUM(G28:G30)</f>
        <v>144.02</v>
      </c>
      <c r="H27" s="59"/>
      <c r="I27" s="61">
        <f>SUM(I28:I30)</f>
        <v>31.28</v>
      </c>
      <c r="J27" s="97"/>
      <c r="K27" s="57">
        <v>4</v>
      </c>
    </row>
    <row r="28" spans="1:11" ht="12.75" outlineLevel="1">
      <c r="A28" s="47">
        <v>48</v>
      </c>
      <c r="B28" s="50" t="s">
        <v>43</v>
      </c>
      <c r="C28" s="4" t="s">
        <v>170</v>
      </c>
      <c r="D28" s="39" t="s">
        <v>196</v>
      </c>
      <c r="E28" s="15"/>
      <c r="F28" s="93">
        <v>10</v>
      </c>
      <c r="G28" s="93">
        <v>46.59</v>
      </c>
      <c r="H28" s="94">
        <f>IF((G28-$F$8)&lt;0,0,IF(G28&gt;$I$8,"снят",(G28-$F$8)))</f>
        <v>0</v>
      </c>
      <c r="I28" s="94">
        <f>IF(OR(F28="снят",H28="снят"),100,F28+H28)</f>
        <v>10</v>
      </c>
      <c r="J28" s="97"/>
      <c r="K28" s="96"/>
    </row>
    <row r="29" spans="1:11" ht="12.75" outlineLevel="1">
      <c r="A29" s="47">
        <v>49</v>
      </c>
      <c r="B29" s="54" t="s">
        <v>197</v>
      </c>
      <c r="C29" s="14" t="s">
        <v>198</v>
      </c>
      <c r="D29" s="159" t="s">
        <v>199</v>
      </c>
      <c r="E29" s="15"/>
      <c r="F29" s="110">
        <v>5</v>
      </c>
      <c r="G29" s="93">
        <v>50.28</v>
      </c>
      <c r="H29" s="94">
        <f>IF((G29-$F$8)&lt;0,0,IF(G29&gt;$I$8,"снят",(G29-$F$8)))</f>
        <v>1.2800000000000011</v>
      </c>
      <c r="I29" s="94">
        <f>IF(OR(F29="снят",H29="снят"),100,F29+H29)</f>
        <v>6.280000000000001</v>
      </c>
      <c r="J29" s="97"/>
      <c r="K29" s="96"/>
    </row>
    <row r="30" spans="1:11" ht="12.75" outlineLevel="1">
      <c r="A30" s="47">
        <v>50</v>
      </c>
      <c r="B30" s="50" t="s">
        <v>200</v>
      </c>
      <c r="C30" s="4" t="s">
        <v>170</v>
      </c>
      <c r="D30" s="39" t="s">
        <v>201</v>
      </c>
      <c r="E30" s="15"/>
      <c r="F30" s="93">
        <v>15</v>
      </c>
      <c r="G30" s="93">
        <v>47.15</v>
      </c>
      <c r="H30" s="94">
        <f>IF((G30-$F$8)&lt;0,0,IF(G30&gt;$I$8,"снят",(G30-$F$8)))</f>
        <v>0</v>
      </c>
      <c r="I30" s="94">
        <f>IF(OR(F30="снят",H30="снят"),100,F30+H30)</f>
        <v>15</v>
      </c>
      <c r="J30" s="97"/>
      <c r="K30" s="96"/>
    </row>
    <row r="31" spans="1:11" ht="12.75">
      <c r="A31" s="58">
        <v>7</v>
      </c>
      <c r="B31" s="56" t="s">
        <v>164</v>
      </c>
      <c r="C31" s="72"/>
      <c r="D31" s="77"/>
      <c r="E31" s="60"/>
      <c r="F31" s="61"/>
      <c r="G31" s="61">
        <f>SUM(G32:G34)</f>
        <v>148.66</v>
      </c>
      <c r="H31" s="59"/>
      <c r="I31" s="61">
        <f>SUM(I32:I34)</f>
        <v>36.63</v>
      </c>
      <c r="J31" s="97"/>
      <c r="K31" s="57">
        <v>5</v>
      </c>
    </row>
    <row r="32" spans="1:11" ht="12.75" outlineLevel="1">
      <c r="A32" s="47">
        <v>24</v>
      </c>
      <c r="B32" s="50" t="s">
        <v>149</v>
      </c>
      <c r="C32" s="4" t="s">
        <v>170</v>
      </c>
      <c r="D32" s="79" t="s">
        <v>161</v>
      </c>
      <c r="E32" s="15"/>
      <c r="F32" s="93">
        <v>10</v>
      </c>
      <c r="G32" s="93">
        <v>44.03</v>
      </c>
      <c r="H32" s="94">
        <f>IF((G32-$F$8)&lt;0,0,IF(G32&gt;$I$8,"снят",(G32-$F$8)))</f>
        <v>0</v>
      </c>
      <c r="I32" s="94">
        <f>IF(OR(F32="снят",H32="снят"),100,F32+H32)</f>
        <v>10</v>
      </c>
      <c r="J32" s="97"/>
      <c r="K32" s="96"/>
    </row>
    <row r="33" spans="1:11" ht="12.75" outlineLevel="1">
      <c r="A33" s="47">
        <v>25</v>
      </c>
      <c r="B33" s="54" t="s">
        <v>162</v>
      </c>
      <c r="C33" s="4" t="s">
        <v>170</v>
      </c>
      <c r="D33" s="100" t="s">
        <v>163</v>
      </c>
      <c r="E33" s="15"/>
      <c r="F33" s="93">
        <v>5</v>
      </c>
      <c r="G33" s="93">
        <v>50.75</v>
      </c>
      <c r="H33" s="94">
        <f>IF((G33-$F$8)&lt;0,0,IF(G33&gt;$I$8,"снят",(G33-$F$8)))</f>
        <v>1.75</v>
      </c>
      <c r="I33" s="94">
        <f>IF(OR(F33="снят",H33="снят"),100,F33+H33)</f>
        <v>6.75</v>
      </c>
      <c r="J33" s="97"/>
      <c r="K33" s="96"/>
    </row>
    <row r="34" spans="1:11" ht="12.75" outlineLevel="1">
      <c r="A34" s="47">
        <v>26</v>
      </c>
      <c r="B34" s="50" t="s">
        <v>152</v>
      </c>
      <c r="C34" s="4" t="s">
        <v>170</v>
      </c>
      <c r="D34" s="101" t="s">
        <v>159</v>
      </c>
      <c r="E34" s="15"/>
      <c r="F34" s="93">
        <v>15</v>
      </c>
      <c r="G34" s="93">
        <v>53.88</v>
      </c>
      <c r="H34" s="94">
        <f>IF((G34-$F$8)&lt;0,0,IF(G34&gt;$I$8,"снят",(G34-$F$8)))</f>
        <v>4.880000000000003</v>
      </c>
      <c r="I34" s="94">
        <f>IF(OR(F34="снят",H34="снят"),100,F34+H34)</f>
        <v>19.880000000000003</v>
      </c>
      <c r="J34" s="97"/>
      <c r="K34" s="96"/>
    </row>
    <row r="35" spans="1:11" ht="12.75">
      <c r="A35" s="58">
        <v>14</v>
      </c>
      <c r="B35" s="56" t="s">
        <v>206</v>
      </c>
      <c r="C35" s="72"/>
      <c r="D35" s="77"/>
      <c r="E35" s="60"/>
      <c r="F35" s="61"/>
      <c r="G35" s="61">
        <f>SUM(G36:G38)</f>
        <v>169.69</v>
      </c>
      <c r="H35" s="59"/>
      <c r="I35" s="61">
        <f>SUM(I36:I38)</f>
        <v>60.03</v>
      </c>
      <c r="J35" s="97"/>
      <c r="K35" s="57">
        <v>6</v>
      </c>
    </row>
    <row r="36" spans="1:11" ht="12.75" outlineLevel="1">
      <c r="A36" s="47">
        <v>45</v>
      </c>
      <c r="B36" s="54" t="s">
        <v>189</v>
      </c>
      <c r="C36" s="131" t="s">
        <v>190</v>
      </c>
      <c r="D36" s="76" t="s">
        <v>191</v>
      </c>
      <c r="E36" s="15"/>
      <c r="F36" s="93">
        <v>15</v>
      </c>
      <c r="G36" s="93">
        <v>56.72</v>
      </c>
      <c r="H36" s="94">
        <f>IF((G36-$F$8)&lt;0,0,IF(G36&gt;$I$8,"снят",(G36-$F$8)))</f>
        <v>7.719999999999999</v>
      </c>
      <c r="I36" s="94">
        <f>IF(OR(F36="снят",H36="снят"),100,F36+H36)</f>
        <v>22.72</v>
      </c>
      <c r="J36" s="97"/>
      <c r="K36" s="96"/>
    </row>
    <row r="37" spans="1:11" s="62" customFormat="1" ht="12.75" outlineLevel="1">
      <c r="A37" s="47">
        <v>46</v>
      </c>
      <c r="B37" s="50" t="s">
        <v>192</v>
      </c>
      <c r="C37" s="4" t="s">
        <v>193</v>
      </c>
      <c r="D37" s="39" t="s">
        <v>194</v>
      </c>
      <c r="E37" s="15"/>
      <c r="F37" s="110">
        <v>10</v>
      </c>
      <c r="G37" s="93">
        <v>66.31</v>
      </c>
      <c r="H37" s="94">
        <f>IF((G37-$F$8)&lt;0,0,IF(G37&gt;$I$8,"снят",(G37-$F$8)))</f>
        <v>17.310000000000002</v>
      </c>
      <c r="I37" s="94">
        <f>IF(OR(F37="снят",H37="снят"),100,F37+H37)</f>
        <v>27.310000000000002</v>
      </c>
      <c r="J37" s="97"/>
      <c r="K37" s="96"/>
    </row>
    <row r="38" spans="1:11" ht="12.75" outlineLevel="1">
      <c r="A38" s="47">
        <v>47</v>
      </c>
      <c r="B38" s="50" t="s">
        <v>171</v>
      </c>
      <c r="C38" s="4" t="s">
        <v>170</v>
      </c>
      <c r="D38" s="167" t="s">
        <v>195</v>
      </c>
      <c r="E38" s="15"/>
      <c r="F38" s="93">
        <v>10</v>
      </c>
      <c r="G38" s="93">
        <v>46.66</v>
      </c>
      <c r="H38" s="94">
        <f>IF((G38-$F$8)&lt;0,0,IF(G38&gt;$I$8,"снят",(G38-$F$8)))</f>
        <v>0</v>
      </c>
      <c r="I38" s="94">
        <f>IF(OR(F38="снят",H38="снят"),100,F38+H38)</f>
        <v>10</v>
      </c>
      <c r="J38" s="97"/>
      <c r="K38" s="96"/>
    </row>
    <row r="39" spans="1:11" ht="12.75">
      <c r="A39" s="58">
        <v>5</v>
      </c>
      <c r="B39" s="107" t="s">
        <v>160</v>
      </c>
      <c r="C39" s="72"/>
      <c r="D39" s="77"/>
      <c r="E39" s="60"/>
      <c r="F39" s="61"/>
      <c r="G39" s="61">
        <f>SUM(G40:G42)</f>
        <v>100.53</v>
      </c>
      <c r="H39" s="59"/>
      <c r="I39" s="61">
        <f>SUM(I40:I42)</f>
        <v>110.09</v>
      </c>
      <c r="J39" s="97"/>
      <c r="K39" s="57">
        <v>7</v>
      </c>
    </row>
    <row r="40" spans="1:11" ht="12.75" outlineLevel="1">
      <c r="A40" s="47">
        <v>18</v>
      </c>
      <c r="B40" s="54" t="s">
        <v>143</v>
      </c>
      <c r="C40" s="14" t="s">
        <v>170</v>
      </c>
      <c r="D40" s="100" t="s">
        <v>155</v>
      </c>
      <c r="E40" s="15"/>
      <c r="F40" s="93" t="s">
        <v>323</v>
      </c>
      <c r="G40" s="93"/>
      <c r="H40" s="94">
        <f>IF((G40-$F$8)&lt;0,0,IF(G40&gt;$I$8,"снят",(G40-$F$8)))</f>
        <v>0</v>
      </c>
      <c r="I40" s="94">
        <f>IF(OR(F40="снят",H40="снят"),100,F40+H40)</f>
        <v>100</v>
      </c>
      <c r="J40" s="97"/>
      <c r="K40" s="96"/>
    </row>
    <row r="41" spans="1:11" s="62" customFormat="1" ht="12.75" outlineLevel="1">
      <c r="A41" s="47">
        <v>19</v>
      </c>
      <c r="B41" s="50" t="s">
        <v>140</v>
      </c>
      <c r="C41" s="4" t="s">
        <v>156</v>
      </c>
      <c r="D41" s="128" t="s">
        <v>157</v>
      </c>
      <c r="E41" s="15"/>
      <c r="F41" s="93">
        <v>0</v>
      </c>
      <c r="G41" s="93">
        <v>54.09</v>
      </c>
      <c r="H41" s="94">
        <f>IF((G41-$F$8)&lt;0,0,IF(G41&gt;$I$8,"снят",(G41-$F$8)))</f>
        <v>5.090000000000003</v>
      </c>
      <c r="I41" s="94">
        <f>IF(OR(F41="снят",H41="снят"),100,F41+H41)</f>
        <v>5.090000000000003</v>
      </c>
      <c r="J41" s="97"/>
      <c r="K41" s="96"/>
    </row>
    <row r="42" spans="1:11" ht="12.75" outlineLevel="1">
      <c r="A42" s="47">
        <v>20</v>
      </c>
      <c r="B42" s="54" t="s">
        <v>143</v>
      </c>
      <c r="C42" s="14" t="s">
        <v>170</v>
      </c>
      <c r="D42" s="103" t="s">
        <v>158</v>
      </c>
      <c r="E42" s="15"/>
      <c r="F42" s="93">
        <v>5</v>
      </c>
      <c r="G42" s="93">
        <v>46.44</v>
      </c>
      <c r="H42" s="94">
        <f>IF((G42-$F$8)&lt;0,0,IF(G42&gt;$I$8,"снят",(G42-$F$8)))</f>
        <v>0</v>
      </c>
      <c r="I42" s="94">
        <f>IF(OR(F42="снят",H42="снят"),100,F42+H42)</f>
        <v>5</v>
      </c>
      <c r="J42" s="97"/>
      <c r="K42" s="96"/>
    </row>
    <row r="43" spans="1:11" ht="12.75">
      <c r="A43" s="58">
        <v>2</v>
      </c>
      <c r="B43" s="56" t="s">
        <v>91</v>
      </c>
      <c r="C43" s="72"/>
      <c r="D43" s="77"/>
      <c r="E43" s="60"/>
      <c r="F43" s="61"/>
      <c r="G43" s="61">
        <f>SUM(G44:G46)</f>
        <v>99.13</v>
      </c>
      <c r="H43" s="59"/>
      <c r="I43" s="61">
        <f>SUM(I44:I46)</f>
        <v>116.63</v>
      </c>
      <c r="J43" s="97"/>
      <c r="K43" s="57">
        <v>8</v>
      </c>
    </row>
    <row r="44" spans="1:11" ht="12.75" outlineLevel="1">
      <c r="A44" s="47">
        <v>9</v>
      </c>
      <c r="B44" s="50" t="s">
        <v>83</v>
      </c>
      <c r="C44" s="4" t="s">
        <v>170</v>
      </c>
      <c r="D44" s="39" t="s">
        <v>84</v>
      </c>
      <c r="E44" s="15"/>
      <c r="F44" s="93" t="s">
        <v>323</v>
      </c>
      <c r="G44" s="93"/>
      <c r="H44" s="94">
        <f>IF((G44-$F$8)&lt;0,0,IF(G44&gt;$I$8,"снят",(G44-$F$8)))</f>
        <v>0</v>
      </c>
      <c r="I44" s="94">
        <f>IF(OR(F44="снят",H44="снят"),100,F44+H44)</f>
        <v>100</v>
      </c>
      <c r="J44" s="97"/>
      <c r="K44" s="96"/>
    </row>
    <row r="45" spans="1:11" s="62" customFormat="1" ht="12.75" outlineLevel="1">
      <c r="A45" s="47">
        <v>10</v>
      </c>
      <c r="B45" s="170" t="s">
        <v>85</v>
      </c>
      <c r="C45" s="171" t="s">
        <v>86</v>
      </c>
      <c r="D45" s="172" t="s">
        <v>87</v>
      </c>
      <c r="E45" s="15"/>
      <c r="F45" s="93">
        <v>5</v>
      </c>
      <c r="G45" s="93">
        <v>50.63</v>
      </c>
      <c r="H45" s="94">
        <f>IF((G45-$F$8)&lt;0,0,IF(G45&gt;$I$8,"снят",(G45-$F$8)))</f>
        <v>1.6300000000000026</v>
      </c>
      <c r="I45" s="94">
        <f>IF(OR(F45="снят",H45="снят"),100,F45+H45)</f>
        <v>6.630000000000003</v>
      </c>
      <c r="J45" s="97"/>
      <c r="K45" s="96"/>
    </row>
    <row r="46" spans="1:11" ht="12.75" outlineLevel="1">
      <c r="A46" s="47">
        <v>11</v>
      </c>
      <c r="B46" s="54" t="s">
        <v>88</v>
      </c>
      <c r="C46" s="14" t="s">
        <v>89</v>
      </c>
      <c r="D46" s="76" t="s">
        <v>90</v>
      </c>
      <c r="E46" s="15"/>
      <c r="F46" s="93">
        <v>10</v>
      </c>
      <c r="G46" s="93">
        <v>48.5</v>
      </c>
      <c r="H46" s="94">
        <f>IF((G46-$F$8)&lt;0,0,IF(G46&gt;$I$8,"снят",(G46-$F$8)))</f>
        <v>0</v>
      </c>
      <c r="I46" s="94">
        <f>IF(OR(F46="снят",H46="снят"),100,F46+H46)</f>
        <v>10</v>
      </c>
      <c r="J46" s="97"/>
      <c r="K46" s="96"/>
    </row>
    <row r="47" spans="1:11" ht="12.75">
      <c r="A47" s="58">
        <v>3</v>
      </c>
      <c r="B47" s="56" t="s">
        <v>123</v>
      </c>
      <c r="C47" s="72"/>
      <c r="D47" s="77"/>
      <c r="E47" s="60"/>
      <c r="F47" s="61"/>
      <c r="G47" s="61">
        <f>SUM(G48:G50)</f>
        <v>103.03</v>
      </c>
      <c r="H47" s="59"/>
      <c r="I47" s="61">
        <f>SUM(I48:I50)</f>
        <v>120.03</v>
      </c>
      <c r="J47" s="97"/>
      <c r="K47" s="57">
        <v>9</v>
      </c>
    </row>
    <row r="48" spans="1:11" ht="12.75" outlineLevel="1">
      <c r="A48" s="47">
        <v>12</v>
      </c>
      <c r="B48" s="50" t="s">
        <v>117</v>
      </c>
      <c r="C48" s="4" t="s">
        <v>170</v>
      </c>
      <c r="D48" s="39" t="s">
        <v>118</v>
      </c>
      <c r="E48" s="15"/>
      <c r="F48" s="93" t="s">
        <v>323</v>
      </c>
      <c r="G48" s="93"/>
      <c r="H48" s="94">
        <f>IF((G48-$F$8)&lt;0,0,IF(G48&gt;$I$8,"снят",(G48-$F$8)))</f>
        <v>0</v>
      </c>
      <c r="I48" s="94">
        <f>IF(OR(F48="снят",H48="снят"),100,F48+H48)</f>
        <v>100</v>
      </c>
      <c r="J48" s="97"/>
      <c r="K48" s="96"/>
    </row>
    <row r="49" spans="1:11" ht="12.75" outlineLevel="1">
      <c r="A49" s="47">
        <v>13</v>
      </c>
      <c r="B49" s="50" t="s">
        <v>119</v>
      </c>
      <c r="C49" s="4" t="s">
        <v>170</v>
      </c>
      <c r="D49" s="159" t="s">
        <v>120</v>
      </c>
      <c r="E49" s="15"/>
      <c r="F49" s="93">
        <v>10</v>
      </c>
      <c r="G49" s="93">
        <v>50.53</v>
      </c>
      <c r="H49" s="94">
        <f>IF((G49-$F$8)&lt;0,0,IF(G49&gt;$I$8,"снят",(G49-$F$8)))</f>
        <v>1.5300000000000011</v>
      </c>
      <c r="I49" s="94">
        <f>IF(OR(F49="снят",H49="снят"),100,F49+H49)</f>
        <v>11.530000000000001</v>
      </c>
      <c r="J49" s="97"/>
      <c r="K49" s="96"/>
    </row>
    <row r="50" spans="1:11" ht="12.75" outlineLevel="1">
      <c r="A50" s="47">
        <v>14</v>
      </c>
      <c r="B50" s="50" t="s">
        <v>121</v>
      </c>
      <c r="C50" s="4" t="s">
        <v>170</v>
      </c>
      <c r="D50" s="128" t="s">
        <v>122</v>
      </c>
      <c r="E50" s="15"/>
      <c r="F50" s="93">
        <v>5</v>
      </c>
      <c r="G50" s="93">
        <v>52.5</v>
      </c>
      <c r="H50" s="94">
        <f>IF((G50-$F$8)&lt;0,0,IF(G50&gt;$I$8,"снят",(G50-$F$8)))</f>
        <v>3.5</v>
      </c>
      <c r="I50" s="94">
        <f>IF(OR(F50="снят",H50="снят"),100,F50+H50)</f>
        <v>8.5</v>
      </c>
      <c r="J50" s="97"/>
      <c r="K50" s="96"/>
    </row>
    <row r="51" spans="1:11" ht="12.75">
      <c r="A51" s="58">
        <v>10</v>
      </c>
      <c r="B51" s="56" t="s">
        <v>284</v>
      </c>
      <c r="C51" s="72"/>
      <c r="D51" s="77"/>
      <c r="E51" s="60"/>
      <c r="F51" s="61"/>
      <c r="G51" s="61">
        <f>SUM(G52:G54)</f>
        <v>101.94</v>
      </c>
      <c r="H51" s="59"/>
      <c r="I51" s="61">
        <f>SUM(I52:I54)</f>
        <v>123.94</v>
      </c>
      <c r="J51" s="97"/>
      <c r="K51" s="57">
        <v>10</v>
      </c>
    </row>
    <row r="52" spans="1:11" ht="12.75" outlineLevel="1">
      <c r="A52" s="47">
        <v>33</v>
      </c>
      <c r="B52" s="54" t="s">
        <v>303</v>
      </c>
      <c r="C52" s="14" t="s">
        <v>170</v>
      </c>
      <c r="D52" s="162" t="s">
        <v>271</v>
      </c>
      <c r="E52" s="15"/>
      <c r="F52" s="93">
        <v>5</v>
      </c>
      <c r="G52" s="93">
        <v>51.69</v>
      </c>
      <c r="H52" s="94">
        <f>IF((G52-$F$8)&lt;0,0,IF(G52&gt;$I$8,"снят",(G52-$F$8)))</f>
        <v>2.6899999999999977</v>
      </c>
      <c r="I52" s="94">
        <f>IF(OR(F52="снят",H52="снят"),100,F52+H52)</f>
        <v>7.689999999999998</v>
      </c>
      <c r="J52" s="97"/>
      <c r="K52" s="96"/>
    </row>
    <row r="53" spans="1:11" s="62" customFormat="1" ht="12.75" outlineLevel="1">
      <c r="A53" s="47">
        <v>34</v>
      </c>
      <c r="B53" s="54" t="s">
        <v>302</v>
      </c>
      <c r="C53" s="14" t="s">
        <v>170</v>
      </c>
      <c r="D53" s="76" t="s">
        <v>272</v>
      </c>
      <c r="E53" s="15"/>
      <c r="F53" s="110">
        <v>15</v>
      </c>
      <c r="G53" s="93">
        <v>50.25</v>
      </c>
      <c r="H53" s="94">
        <f>IF((G53-$F$8)&lt;0,0,IF(G53&gt;$I$8,"снят",(G53-$F$8)))</f>
        <v>1.25</v>
      </c>
      <c r="I53" s="94">
        <f>IF(OR(F53="снят",H53="снят"),100,F53+H53)</f>
        <v>16.25</v>
      </c>
      <c r="J53" s="97"/>
      <c r="K53" s="96"/>
    </row>
    <row r="54" spans="1:11" ht="12.75" outlineLevel="1">
      <c r="A54" s="47">
        <v>35</v>
      </c>
      <c r="B54" s="54" t="s">
        <v>302</v>
      </c>
      <c r="C54" s="14" t="s">
        <v>170</v>
      </c>
      <c r="D54" s="76" t="s">
        <v>273</v>
      </c>
      <c r="E54" s="15"/>
      <c r="F54" s="93" t="s">
        <v>323</v>
      </c>
      <c r="G54" s="93"/>
      <c r="H54" s="94">
        <f>IF((G54-$F$8)&lt;0,0,IF(G54&gt;$I$8,"снят",(G54-$F$8)))</f>
        <v>0</v>
      </c>
      <c r="I54" s="94">
        <f>IF(OR(F54="снят",H54="снят"),100,F54+H54)</f>
        <v>100</v>
      </c>
      <c r="J54" s="97"/>
      <c r="K54" s="96"/>
    </row>
    <row r="55" spans="1:11" ht="12.75">
      <c r="A55" s="58">
        <v>9</v>
      </c>
      <c r="B55" s="56" t="s">
        <v>203</v>
      </c>
      <c r="C55" s="72"/>
      <c r="D55" s="77"/>
      <c r="E55" s="60"/>
      <c r="F55" s="61"/>
      <c r="G55" s="61">
        <f>SUM(G56:G58)</f>
        <v>110.48</v>
      </c>
      <c r="H55" s="59"/>
      <c r="I55" s="61">
        <f>SUM(I56:I58)</f>
        <v>128.1</v>
      </c>
      <c r="J55" s="97"/>
      <c r="K55" s="57">
        <v>11</v>
      </c>
    </row>
    <row r="56" spans="1:11" ht="12.75" outlineLevel="1">
      <c r="A56" s="47">
        <v>30</v>
      </c>
      <c r="B56" s="54" t="s">
        <v>30</v>
      </c>
      <c r="C56" s="14" t="s">
        <v>170</v>
      </c>
      <c r="D56" s="76" t="s">
        <v>175</v>
      </c>
      <c r="E56" s="15"/>
      <c r="F56" s="93">
        <v>5</v>
      </c>
      <c r="G56" s="93">
        <v>48.38</v>
      </c>
      <c r="H56" s="94">
        <f>IF((G56-$F$8)&lt;0,0,IF(G56&gt;$I$8,"снят",(G56-$F$8)))</f>
        <v>0</v>
      </c>
      <c r="I56" s="94">
        <f>IF(OR(F56="снят",H56="снят"),100,F56+H56)</f>
        <v>5</v>
      </c>
      <c r="J56" s="97"/>
      <c r="K56" s="96"/>
    </row>
    <row r="57" spans="1:11" ht="12.75" outlineLevel="1">
      <c r="A57" s="47">
        <v>31</v>
      </c>
      <c r="B57" s="54" t="s">
        <v>176</v>
      </c>
      <c r="C57" s="14" t="s">
        <v>73</v>
      </c>
      <c r="D57" s="76" t="s">
        <v>177</v>
      </c>
      <c r="E57" s="15"/>
      <c r="F57" s="93">
        <v>10</v>
      </c>
      <c r="G57" s="93">
        <v>62.1</v>
      </c>
      <c r="H57" s="94">
        <f>IF((G57-$F$8)&lt;0,0,IF(G57&gt;$I$8,"снят",(G57-$F$8)))</f>
        <v>13.100000000000001</v>
      </c>
      <c r="I57" s="94">
        <f>IF(OR(F57="снят",H57="снят"),100,F57+H57)</f>
        <v>23.1</v>
      </c>
      <c r="J57" s="97"/>
      <c r="K57" s="96"/>
    </row>
    <row r="58" spans="1:11" ht="12.75" outlineLevel="1">
      <c r="A58" s="47">
        <v>32</v>
      </c>
      <c r="B58" s="54" t="s">
        <v>178</v>
      </c>
      <c r="C58" s="14" t="s">
        <v>170</v>
      </c>
      <c r="D58" s="76" t="s">
        <v>179</v>
      </c>
      <c r="E58" s="15"/>
      <c r="F58" s="93" t="s">
        <v>323</v>
      </c>
      <c r="G58" s="93"/>
      <c r="H58" s="94">
        <f>IF((G58-$F$8)&lt;0,0,IF(G58&gt;$I$8,"снят",(G58-$F$8)))</f>
        <v>0</v>
      </c>
      <c r="I58" s="94">
        <f>IF(OR(F58="снят",H58="снят"),100,F58+H58)</f>
        <v>100</v>
      </c>
      <c r="J58" s="97"/>
      <c r="K58" s="96"/>
    </row>
    <row r="59" spans="1:11" ht="12.75">
      <c r="A59" s="58">
        <v>11</v>
      </c>
      <c r="B59" s="56" t="s">
        <v>205</v>
      </c>
      <c r="C59" s="72"/>
      <c r="D59" s="77"/>
      <c r="E59" s="60"/>
      <c r="F59" s="61"/>
      <c r="G59" s="61">
        <f>SUM(G60:G62)</f>
        <v>107.4</v>
      </c>
      <c r="H59" s="59"/>
      <c r="I59" s="61">
        <f>SUM(I60:I62)</f>
        <v>139.4</v>
      </c>
      <c r="J59" s="97"/>
      <c r="K59" s="57">
        <v>12</v>
      </c>
    </row>
    <row r="60" spans="1:11" ht="12.75" outlineLevel="1">
      <c r="A60" s="47">
        <v>36</v>
      </c>
      <c r="B60" s="50" t="s">
        <v>65</v>
      </c>
      <c r="C60" s="4" t="s">
        <v>170</v>
      </c>
      <c r="D60" s="79" t="s">
        <v>66</v>
      </c>
      <c r="E60" s="15"/>
      <c r="F60" s="93">
        <v>20</v>
      </c>
      <c r="G60" s="93">
        <v>54.97</v>
      </c>
      <c r="H60" s="94">
        <f>IF((G60-$F$8)&lt;0,0,IF(G60&gt;$I$8,"снят",(G60-$F$8)))</f>
        <v>5.969999999999999</v>
      </c>
      <c r="I60" s="94">
        <f>IF(OR(F60="снят",H60="снят"),100,F60+H60)</f>
        <v>25.97</v>
      </c>
      <c r="J60" s="97"/>
      <c r="K60" s="96"/>
    </row>
    <row r="61" spans="1:11" s="62" customFormat="1" ht="12.75" outlineLevel="1">
      <c r="A61" s="47">
        <v>37</v>
      </c>
      <c r="B61" s="54" t="s">
        <v>186</v>
      </c>
      <c r="C61" s="14" t="s">
        <v>170</v>
      </c>
      <c r="D61" s="81" t="s">
        <v>187</v>
      </c>
      <c r="E61" s="15"/>
      <c r="F61" s="93">
        <v>10</v>
      </c>
      <c r="G61" s="93">
        <v>52.43</v>
      </c>
      <c r="H61" s="94">
        <f>IF((G61-$F$8)&lt;0,0,IF(G61&gt;$I$8,"снят",(G61-$F$8)))</f>
        <v>3.4299999999999997</v>
      </c>
      <c r="I61" s="94">
        <f>IF(OR(F61="снят",H61="снят"),100,F61+H61)</f>
        <v>13.43</v>
      </c>
      <c r="J61" s="97"/>
      <c r="K61" s="96"/>
    </row>
    <row r="62" spans="1:11" ht="12.75" outlineLevel="1">
      <c r="A62" s="47">
        <v>38</v>
      </c>
      <c r="B62" s="54" t="s">
        <v>173</v>
      </c>
      <c r="C62" s="14" t="s">
        <v>170</v>
      </c>
      <c r="D62" s="78" t="s">
        <v>188</v>
      </c>
      <c r="E62" s="15"/>
      <c r="F62" s="93" t="s">
        <v>323</v>
      </c>
      <c r="G62" s="93"/>
      <c r="H62" s="94">
        <f>IF((G62-$F$8)&lt;0,0,IF(G62&gt;$I$8,"снят",(G62-$F$8)))</f>
        <v>0</v>
      </c>
      <c r="I62" s="94">
        <f>IF(OR(F62="снят",H62="снят"),100,F62+H62)</f>
        <v>100</v>
      </c>
      <c r="J62" s="97"/>
      <c r="K62" s="96"/>
    </row>
    <row r="63" spans="1:11" ht="12.75">
      <c r="A63" s="58">
        <v>6</v>
      </c>
      <c r="B63" s="56" t="s">
        <v>285</v>
      </c>
      <c r="C63" s="72"/>
      <c r="D63" s="77"/>
      <c r="E63" s="60"/>
      <c r="F63" s="61"/>
      <c r="G63" s="61">
        <f>SUM(G64:G66)</f>
        <v>109.45</v>
      </c>
      <c r="H63" s="59"/>
      <c r="I63" s="61">
        <f>SUM(I64:I66)</f>
        <v>151.45</v>
      </c>
      <c r="J63" s="97"/>
      <c r="K63" s="57">
        <v>13</v>
      </c>
    </row>
    <row r="64" spans="1:11" ht="12.75" outlineLevel="1">
      <c r="A64" s="47">
        <v>21</v>
      </c>
      <c r="B64" s="50" t="s">
        <v>112</v>
      </c>
      <c r="C64" s="4" t="s">
        <v>170</v>
      </c>
      <c r="D64" s="159" t="s">
        <v>115</v>
      </c>
      <c r="E64" s="15"/>
      <c r="F64" s="93">
        <v>20</v>
      </c>
      <c r="G64" s="93">
        <v>51.07</v>
      </c>
      <c r="H64" s="94">
        <f>IF((G64-$F$8)&lt;0,0,IF(G64&gt;$I$8,"снят",(G64-$F$8)))</f>
        <v>2.0700000000000003</v>
      </c>
      <c r="I64" s="94">
        <f>IF(OR(F64="снят",H64="снят"),100,F64+H64)</f>
        <v>22.07</v>
      </c>
      <c r="J64" s="97"/>
      <c r="K64" s="96"/>
    </row>
    <row r="65" spans="1:11" ht="12.75" outlineLevel="1">
      <c r="A65" s="47">
        <v>22</v>
      </c>
      <c r="B65" s="54" t="s">
        <v>302</v>
      </c>
      <c r="C65" s="4" t="s">
        <v>170</v>
      </c>
      <c r="D65" s="78" t="s">
        <v>274</v>
      </c>
      <c r="E65" s="15"/>
      <c r="F65" s="98" t="s">
        <v>323</v>
      </c>
      <c r="G65" s="93"/>
      <c r="H65" s="94">
        <f>IF((G65-$F$8)&lt;0,0,IF(G65&gt;$I$8,"снят",(G65-$F$8)))</f>
        <v>0</v>
      </c>
      <c r="I65" s="94">
        <f>IF(OR(F65="снят",H65="снят"),100,F65+H65)</f>
        <v>100</v>
      </c>
      <c r="J65" s="97"/>
      <c r="K65" s="96"/>
    </row>
    <row r="66" spans="1:11" ht="12.75" outlineLevel="1">
      <c r="A66" s="47">
        <v>23</v>
      </c>
      <c r="B66" s="54" t="s">
        <v>302</v>
      </c>
      <c r="C66" s="4" t="s">
        <v>170</v>
      </c>
      <c r="D66" s="76" t="s">
        <v>275</v>
      </c>
      <c r="E66" s="15"/>
      <c r="F66" s="93">
        <v>20</v>
      </c>
      <c r="G66" s="93">
        <v>58.38</v>
      </c>
      <c r="H66" s="94">
        <f>IF((G66-$F$8)&lt;0,0,IF(G66&gt;$I$8,"снят",(G66-$F$8)))</f>
        <v>9.380000000000003</v>
      </c>
      <c r="I66" s="94">
        <f>IF(OR(F66="снят",H66="снят"),100,F66+H66)</f>
        <v>29.380000000000003</v>
      </c>
      <c r="J66" s="97"/>
      <c r="K66" s="96"/>
    </row>
    <row r="67" spans="1:11" ht="12.75">
      <c r="A67" s="58">
        <v>4</v>
      </c>
      <c r="B67" s="105" t="s">
        <v>286</v>
      </c>
      <c r="C67" s="73"/>
      <c r="D67" s="77"/>
      <c r="E67" s="60"/>
      <c r="F67" s="61"/>
      <c r="G67" s="61">
        <f>SUM(G68:G70)</f>
        <v>112.85</v>
      </c>
      <c r="H67" s="59"/>
      <c r="I67" s="61">
        <f>SUM(I68:I70)</f>
        <v>159.85</v>
      </c>
      <c r="J67" s="97"/>
      <c r="K67" s="57">
        <v>14</v>
      </c>
    </row>
    <row r="68" spans="1:11" ht="12.75" outlineLevel="1">
      <c r="A68" s="47">
        <v>15</v>
      </c>
      <c r="B68" s="54" t="s">
        <v>277</v>
      </c>
      <c r="C68" s="14" t="s">
        <v>170</v>
      </c>
      <c r="D68" s="81" t="s">
        <v>276</v>
      </c>
      <c r="E68" s="15"/>
      <c r="F68" s="93" t="s">
        <v>323</v>
      </c>
      <c r="G68" s="93"/>
      <c r="H68" s="94">
        <f>IF((G68-$F$8)&lt;0,0,IF(G68&gt;$I$8,"снят",(G68-$F$8)))</f>
        <v>0</v>
      </c>
      <c r="I68" s="94">
        <f>IF(OR(F68="снят",H68="снят"),100,F68+H68)</f>
        <v>100</v>
      </c>
      <c r="J68" s="97"/>
      <c r="K68" s="96"/>
    </row>
    <row r="69" spans="1:11" s="62" customFormat="1" ht="12.75" outlineLevel="1">
      <c r="A69" s="47">
        <v>16</v>
      </c>
      <c r="B69" s="54" t="s">
        <v>278</v>
      </c>
      <c r="C69" s="14" t="s">
        <v>170</v>
      </c>
      <c r="D69" s="78" t="s">
        <v>279</v>
      </c>
      <c r="E69" s="15"/>
      <c r="F69" s="98">
        <v>40</v>
      </c>
      <c r="G69" s="93">
        <v>56.66</v>
      </c>
      <c r="H69" s="94">
        <f>IF((G69-$F$8)&lt;0,0,IF(G69&gt;$I$8,"снят",(G69-$F$8)))</f>
        <v>7.659999999999997</v>
      </c>
      <c r="I69" s="94">
        <f>IF(OR(F69="снят",H69="снят"),100,F69+H69)</f>
        <v>47.66</v>
      </c>
      <c r="J69" s="97"/>
      <c r="K69" s="96"/>
    </row>
    <row r="70" spans="1:11" ht="12.75" outlineLevel="1">
      <c r="A70" s="102">
        <v>17</v>
      </c>
      <c r="B70" s="54" t="s">
        <v>280</v>
      </c>
      <c r="C70" s="14" t="s">
        <v>61</v>
      </c>
      <c r="D70" s="76" t="s">
        <v>281</v>
      </c>
      <c r="E70" s="15"/>
      <c r="F70" s="93">
        <v>5</v>
      </c>
      <c r="G70" s="93">
        <v>56.19</v>
      </c>
      <c r="H70" s="94">
        <f>IF((G70-$F$8)&lt;0,0,IF(G70&gt;$I$8,"снят",(G70-$F$8)))</f>
        <v>7.189999999999998</v>
      </c>
      <c r="I70" s="94">
        <f>IF(OR(F70="снят",H70="снят"),100,F70+H70)</f>
        <v>12.189999999999998</v>
      </c>
      <c r="J70" s="97"/>
      <c r="K70" s="96"/>
    </row>
    <row r="71" spans="1:11" ht="12.75">
      <c r="A71" s="58">
        <v>8</v>
      </c>
      <c r="B71" s="106" t="s">
        <v>202</v>
      </c>
      <c r="C71" s="60"/>
      <c r="D71" s="77"/>
      <c r="E71" s="60"/>
      <c r="F71" s="61"/>
      <c r="G71" s="61">
        <f>SUM(G72:G74)</f>
        <v>52.72</v>
      </c>
      <c r="H71" s="59"/>
      <c r="I71" s="61">
        <f>SUM(I72:I74)</f>
        <v>213.72</v>
      </c>
      <c r="J71" s="97"/>
      <c r="K71" s="57">
        <v>15</v>
      </c>
    </row>
    <row r="72" spans="1:11" ht="12.75" outlineLevel="1">
      <c r="A72" s="47">
        <v>27</v>
      </c>
      <c r="B72" s="50" t="s">
        <v>43</v>
      </c>
      <c r="C72" s="14" t="s">
        <v>170</v>
      </c>
      <c r="D72" s="39" t="s">
        <v>44</v>
      </c>
      <c r="E72" s="15"/>
      <c r="F72" s="93" t="s">
        <v>323</v>
      </c>
      <c r="G72" s="93"/>
      <c r="H72" s="94">
        <f>IF((G72-$F$8)&lt;0,0,IF(G72&gt;$I$8,"снят",(G72-$F$8)))</f>
        <v>0</v>
      </c>
      <c r="I72" s="94">
        <f>IF(OR(F72="снят",H72="снят"),100,F72+H72)</f>
        <v>100</v>
      </c>
      <c r="J72" s="97"/>
      <c r="K72" s="96"/>
    </row>
    <row r="73" spans="1:11" s="62" customFormat="1" ht="12.75" outlineLevel="1">
      <c r="A73" s="47">
        <v>28</v>
      </c>
      <c r="B73" s="50" t="s">
        <v>171</v>
      </c>
      <c r="C73" s="14" t="s">
        <v>170</v>
      </c>
      <c r="D73" s="39" t="s">
        <v>172</v>
      </c>
      <c r="E73" s="15"/>
      <c r="F73" s="93" t="s">
        <v>323</v>
      </c>
      <c r="G73" s="93"/>
      <c r="H73" s="94">
        <f>IF((G73-$F$8)&lt;0,0,IF(G73&gt;$I$8,"снят",(G73-$F$8)))</f>
        <v>0</v>
      </c>
      <c r="I73" s="94">
        <f>IF(OR(F73="снят",H73="снят"),100,F73+H73)</f>
        <v>100</v>
      </c>
      <c r="J73" s="97"/>
      <c r="K73" s="96"/>
    </row>
    <row r="74" spans="1:11" ht="12.75" outlineLevel="1">
      <c r="A74" s="47">
        <v>29</v>
      </c>
      <c r="B74" s="54" t="s">
        <v>173</v>
      </c>
      <c r="C74" s="14" t="s">
        <v>170</v>
      </c>
      <c r="D74" s="78" t="s">
        <v>174</v>
      </c>
      <c r="E74" s="15"/>
      <c r="F74" s="93">
        <v>10</v>
      </c>
      <c r="G74" s="93">
        <v>52.72</v>
      </c>
      <c r="H74" s="94">
        <f>IF((G74-$F$8)&lt;0,0,IF(G74&gt;$I$8,"снят",(G74-$F$8)))</f>
        <v>3.719999999999999</v>
      </c>
      <c r="I74" s="94">
        <f>IF(OR(F74="снят",H74="снят"),100,F74+H74)</f>
        <v>13.719999999999999</v>
      </c>
      <c r="J74" s="97"/>
      <c r="K74" s="96"/>
    </row>
    <row r="75" spans="1:11" ht="12.75">
      <c r="A75" s="58">
        <v>1</v>
      </c>
      <c r="B75" s="56" t="s">
        <v>77</v>
      </c>
      <c r="C75" s="72"/>
      <c r="D75" s="77"/>
      <c r="E75" s="60"/>
      <c r="F75" s="61"/>
      <c r="G75" s="61">
        <f>SUM(G76:G78)</f>
        <v>61.72</v>
      </c>
      <c r="H75" s="59"/>
      <c r="I75" s="61">
        <f>SUM(I76:I78)</f>
        <v>217.72</v>
      </c>
      <c r="J75" s="97"/>
      <c r="K75" s="57">
        <v>16</v>
      </c>
    </row>
    <row r="76" spans="1:11" ht="12.75" outlineLevel="1">
      <c r="A76" s="47">
        <v>6</v>
      </c>
      <c r="B76" s="50" t="s">
        <v>78</v>
      </c>
      <c r="C76" s="4" t="s">
        <v>73</v>
      </c>
      <c r="D76" s="39" t="s">
        <v>74</v>
      </c>
      <c r="E76" s="15"/>
      <c r="F76" s="93">
        <v>5</v>
      </c>
      <c r="G76" s="93">
        <v>61.72</v>
      </c>
      <c r="H76" s="94">
        <f>IF((G76-$F$8)&lt;0,0,IF(G76&gt;$I$8,"снят",(G76-$F$8)))</f>
        <v>12.719999999999999</v>
      </c>
      <c r="I76" s="94">
        <f>IF(OR(F76="снят",H76="снят"),100,F76+H76)</f>
        <v>17.72</v>
      </c>
      <c r="J76" s="97"/>
      <c r="K76" s="96"/>
    </row>
    <row r="77" spans="1:11" ht="12.75" outlineLevel="1">
      <c r="A77" s="47">
        <v>7</v>
      </c>
      <c r="B77" s="50" t="s">
        <v>78</v>
      </c>
      <c r="C77" s="14" t="s">
        <v>75</v>
      </c>
      <c r="D77" s="76" t="s">
        <v>76</v>
      </c>
      <c r="E77" s="15"/>
      <c r="F77" s="98" t="s">
        <v>323</v>
      </c>
      <c r="G77" s="93"/>
      <c r="H77" s="94">
        <f>IF((G77-$F$8)&lt;0,0,IF(G77&gt;$I$8,"снят",(G77-$F$8)))</f>
        <v>0</v>
      </c>
      <c r="I77" s="94">
        <f>IF(OR(F77="снят",H77="снят"),100,F77+H77)</f>
        <v>100</v>
      </c>
      <c r="J77" s="97"/>
      <c r="K77" s="96"/>
    </row>
    <row r="78" spans="1:11" ht="12.75" outlineLevel="1">
      <c r="A78" s="47">
        <v>8</v>
      </c>
      <c r="B78" s="54" t="s">
        <v>263</v>
      </c>
      <c r="C78" s="14" t="s">
        <v>325</v>
      </c>
      <c r="D78" s="76" t="s">
        <v>264</v>
      </c>
      <c r="E78" s="15"/>
      <c r="F78" s="93" t="s">
        <v>323</v>
      </c>
      <c r="G78" s="93"/>
      <c r="H78" s="14">
        <f>IF((G78-Личн_L!$F$8)&lt;0,0,IF(G78&gt;Личн_L!$I$8,"снят",(G78-Личн_L!$F$8)))</f>
        <v>0</v>
      </c>
      <c r="I78" s="14">
        <f>IF(OR(F78="снят",H78="снят"),100,F78+H78)</f>
        <v>100</v>
      </c>
      <c r="J78" s="97"/>
      <c r="K78" s="173"/>
    </row>
    <row r="79" spans="1:11" ht="12.75">
      <c r="A79" s="62"/>
      <c r="B79" s="62"/>
      <c r="C79" s="62"/>
      <c r="D79" s="62"/>
      <c r="E79" s="62"/>
      <c r="F79" s="62"/>
      <c r="G79" s="62"/>
      <c r="H79" s="62"/>
      <c r="I79" s="62"/>
      <c r="K79" s="62"/>
    </row>
    <row r="81" spans="10:12" ht="12.75">
      <c r="J81" s="148"/>
      <c r="K81" s="149"/>
      <c r="L81" s="150"/>
    </row>
    <row r="82" spans="10:12" ht="12.75">
      <c r="J82" s="151"/>
      <c r="K82" s="149"/>
      <c r="L82" s="150"/>
    </row>
    <row r="83" spans="10:12" ht="12.75">
      <c r="J83" s="151"/>
      <c r="K83" s="149"/>
      <c r="L83" s="150"/>
    </row>
    <row r="84" spans="10:12" ht="12.75">
      <c r="J84" s="151"/>
      <c r="K84" s="149"/>
      <c r="L84" s="150"/>
    </row>
    <row r="85" spans="10:12" ht="12.75">
      <c r="J85" s="149"/>
      <c r="K85" s="149"/>
      <c r="L85" s="150"/>
    </row>
    <row r="86" spans="10:12" ht="12.75">
      <c r="J86" s="149"/>
      <c r="K86" s="149"/>
      <c r="L86" s="150"/>
    </row>
    <row r="87" spans="10:12" ht="12.75">
      <c r="J87" s="149"/>
      <c r="K87" s="149"/>
      <c r="L87" s="150"/>
    </row>
    <row r="88" spans="10:12" ht="12.75">
      <c r="J88" s="149"/>
      <c r="K88" s="149"/>
      <c r="L88" s="150"/>
    </row>
    <row r="89" spans="10:12" ht="12.75">
      <c r="J89" s="149"/>
      <c r="K89" s="149"/>
      <c r="L89" s="150"/>
    </row>
    <row r="90" spans="10:12" ht="12.75">
      <c r="J90" s="149"/>
      <c r="K90" s="149"/>
      <c r="L90" s="150"/>
    </row>
    <row r="91" spans="10:12" ht="12.75">
      <c r="J91" s="149"/>
      <c r="K91" s="148"/>
      <c r="L91" s="150"/>
    </row>
    <row r="92" spans="10:12" ht="12.75">
      <c r="J92" s="149"/>
      <c r="K92" s="144"/>
      <c r="L92" s="150"/>
    </row>
    <row r="93" spans="10:12" ht="12.75">
      <c r="J93" s="149"/>
      <c r="K93" s="144"/>
      <c r="L93" s="150"/>
    </row>
    <row r="94" spans="10:12" ht="12.75">
      <c r="J94" s="149"/>
      <c r="K94" s="144"/>
      <c r="L94" s="150"/>
    </row>
    <row r="95" spans="10:12" ht="12.75">
      <c r="J95" s="149"/>
      <c r="K95" s="149"/>
      <c r="L95" s="150"/>
    </row>
    <row r="96" spans="10:12" ht="12.75">
      <c r="J96" s="149"/>
      <c r="K96" s="149"/>
      <c r="L96" s="150"/>
    </row>
    <row r="97" spans="10:12" ht="12.75">
      <c r="J97" s="149"/>
      <c r="K97" s="149"/>
      <c r="L97" s="150"/>
    </row>
    <row r="98" spans="10:12" ht="12.75">
      <c r="J98" s="149"/>
      <c r="K98" s="149"/>
      <c r="L98" s="150"/>
    </row>
    <row r="99" spans="10:12" ht="12.75">
      <c r="J99" s="149"/>
      <c r="K99" s="149"/>
      <c r="L99" s="150"/>
    </row>
    <row r="100" spans="10:12" ht="12.75">
      <c r="J100" s="149"/>
      <c r="K100" s="149"/>
      <c r="L100" s="150"/>
    </row>
    <row r="101" spans="10:12" ht="12.75">
      <c r="J101" s="149"/>
      <c r="K101" s="149"/>
      <c r="L101" s="150"/>
    </row>
    <row r="102" spans="10:12" ht="12.75">
      <c r="J102" s="149"/>
      <c r="K102" s="149"/>
      <c r="L102" s="150"/>
    </row>
    <row r="103" spans="10:12" ht="12.75">
      <c r="J103" s="149"/>
      <c r="K103" s="149"/>
      <c r="L103" s="150"/>
    </row>
    <row r="104" spans="10:12" ht="12.75">
      <c r="J104" s="149"/>
      <c r="K104" s="149"/>
      <c r="L104" s="150"/>
    </row>
    <row r="105" spans="10:12" ht="12.75">
      <c r="J105" s="149"/>
      <c r="K105" s="149"/>
      <c r="L105" s="150"/>
    </row>
    <row r="106" spans="10:12" ht="12.75">
      <c r="J106" s="149"/>
      <c r="K106" s="149"/>
      <c r="L106" s="150"/>
    </row>
    <row r="107" spans="10:12" ht="12.75">
      <c r="J107" s="149"/>
      <c r="K107" s="149"/>
      <c r="L107" s="150"/>
    </row>
    <row r="108" spans="10:12" ht="12.75">
      <c r="J108" s="149"/>
      <c r="K108" s="149"/>
      <c r="L108" s="150"/>
    </row>
    <row r="109" spans="10:12" ht="12.75">
      <c r="J109" s="149"/>
      <c r="K109" s="149"/>
      <c r="L109" s="150"/>
    </row>
    <row r="110" spans="10:12" ht="12.75">
      <c r="J110" s="149"/>
      <c r="K110" s="149"/>
      <c r="L110" s="150"/>
    </row>
    <row r="111" spans="10:12" ht="12.75">
      <c r="J111" s="149"/>
      <c r="K111" s="149"/>
      <c r="L111" s="150"/>
    </row>
    <row r="112" spans="10:12" ht="12.75">
      <c r="J112" s="149"/>
      <c r="K112" s="149"/>
      <c r="L112" s="150"/>
    </row>
    <row r="113" spans="10:12" ht="12.75">
      <c r="J113" s="149"/>
      <c r="K113" s="149"/>
      <c r="L113" s="150"/>
    </row>
    <row r="114" spans="10:12" ht="12.75">
      <c r="J114" s="149"/>
      <c r="K114" s="149"/>
      <c r="L114" s="150"/>
    </row>
    <row r="115" spans="10:12" ht="12.75">
      <c r="J115" s="149"/>
      <c r="K115" s="149"/>
      <c r="L115" s="150"/>
    </row>
    <row r="116" spans="10:12" ht="12.75">
      <c r="J116" s="149"/>
      <c r="K116" s="149"/>
      <c r="L116" s="150"/>
    </row>
    <row r="117" spans="10:12" ht="12.75">
      <c r="J117" s="149"/>
      <c r="K117" s="149"/>
      <c r="L117" s="150"/>
    </row>
    <row r="118" spans="10:12" ht="12.75">
      <c r="J118" s="149"/>
      <c r="K118" s="149"/>
      <c r="L118" s="150"/>
    </row>
    <row r="119" spans="10:12" ht="12.75">
      <c r="J119" s="149"/>
      <c r="K119" s="149"/>
      <c r="L119" s="150"/>
    </row>
    <row r="120" spans="10:12" ht="12.75">
      <c r="J120" s="149"/>
      <c r="K120" s="149"/>
      <c r="L120" s="150"/>
    </row>
    <row r="121" spans="10:12" ht="12.75">
      <c r="J121" s="149"/>
      <c r="K121" s="149"/>
      <c r="L121" s="150"/>
    </row>
    <row r="122" spans="10:12" ht="12.75">
      <c r="J122" s="149"/>
      <c r="K122" s="149"/>
      <c r="L122" s="150"/>
    </row>
    <row r="123" spans="10:12" ht="12.75">
      <c r="J123" s="149"/>
      <c r="K123" s="149"/>
      <c r="L123" s="150"/>
    </row>
    <row r="124" spans="10:12" ht="12.75">
      <c r="J124" s="149"/>
      <c r="K124" s="149"/>
      <c r="L124" s="150"/>
    </row>
    <row r="125" spans="10:12" ht="12.75">
      <c r="J125" s="149"/>
      <c r="K125" s="149"/>
      <c r="L125" s="150"/>
    </row>
    <row r="126" spans="10:12" ht="12.75">
      <c r="J126" s="149"/>
      <c r="K126" s="149"/>
      <c r="L126" s="150"/>
    </row>
    <row r="127" spans="10:12" ht="12.75">
      <c r="J127" s="149"/>
      <c r="K127" s="149"/>
      <c r="L127" s="150"/>
    </row>
    <row r="128" spans="10:12" ht="12.75">
      <c r="J128" s="149"/>
      <c r="K128" s="149"/>
      <c r="L128" s="150"/>
    </row>
    <row r="129" spans="10:12" ht="12.75">
      <c r="J129" s="149"/>
      <c r="K129" s="149"/>
      <c r="L129" s="150"/>
    </row>
    <row r="130" spans="10:12" ht="12.75">
      <c r="J130" s="149"/>
      <c r="K130" s="149"/>
      <c r="L130" s="150"/>
    </row>
    <row r="131" spans="10:12" ht="12.75">
      <c r="J131" s="149"/>
      <c r="K131" s="149"/>
      <c r="L131" s="150"/>
    </row>
    <row r="132" spans="10:12" ht="12.75">
      <c r="J132" s="149"/>
      <c r="K132" s="149"/>
      <c r="L132" s="150"/>
    </row>
    <row r="133" spans="10:12" ht="12.75">
      <c r="J133" s="149"/>
      <c r="K133" s="149"/>
      <c r="L133" s="150"/>
    </row>
    <row r="134" spans="10:12" ht="12.75">
      <c r="J134" s="149"/>
      <c r="K134" s="149"/>
      <c r="L134" s="150"/>
    </row>
    <row r="135" spans="10:12" ht="12.75">
      <c r="J135" s="149"/>
      <c r="K135" s="149"/>
      <c r="L135" s="150"/>
    </row>
    <row r="136" spans="10:12" ht="12.75">
      <c r="J136" s="149"/>
      <c r="K136" s="149"/>
      <c r="L136" s="150"/>
    </row>
    <row r="137" spans="10:12" ht="12.75">
      <c r="J137" s="149"/>
      <c r="K137" s="149"/>
      <c r="L137" s="150"/>
    </row>
    <row r="138" spans="10:12" ht="12.75">
      <c r="J138" s="149"/>
      <c r="K138" s="149"/>
      <c r="L138" s="150"/>
    </row>
    <row r="139" spans="10:12" ht="12.75">
      <c r="J139" s="149"/>
      <c r="K139" s="149"/>
      <c r="L139" s="150"/>
    </row>
    <row r="140" spans="10:12" ht="12.75">
      <c r="J140" s="149"/>
      <c r="K140" s="149"/>
      <c r="L140" s="150"/>
    </row>
    <row r="141" spans="10:12" ht="12.75">
      <c r="J141" s="149"/>
      <c r="K141" s="149"/>
      <c r="L141" s="150"/>
    </row>
    <row r="142" spans="10:12" ht="12.75">
      <c r="J142" s="149"/>
      <c r="K142" s="149"/>
      <c r="L142" s="150"/>
    </row>
    <row r="143" spans="10:12" ht="12.75">
      <c r="J143" s="149"/>
      <c r="K143" s="149"/>
      <c r="L143" s="150"/>
    </row>
    <row r="144" spans="10:12" ht="12.75">
      <c r="J144" s="149"/>
      <c r="K144" s="149"/>
      <c r="L144" s="150"/>
    </row>
    <row r="145" spans="10:12" ht="12.75">
      <c r="J145" s="149"/>
      <c r="K145" s="149"/>
      <c r="L145" s="150"/>
    </row>
    <row r="146" spans="10:12" ht="12.75">
      <c r="J146" s="149"/>
      <c r="K146" s="149"/>
      <c r="L146" s="150"/>
    </row>
    <row r="147" spans="10:12" ht="12.75">
      <c r="J147" s="149"/>
      <c r="K147" s="149"/>
      <c r="L147" s="150"/>
    </row>
    <row r="148" spans="10:12" ht="12.75">
      <c r="J148" s="149"/>
      <c r="K148" s="149"/>
      <c r="L148" s="150"/>
    </row>
    <row r="149" spans="10:12" ht="12.75">
      <c r="J149" s="149"/>
      <c r="K149" s="149"/>
      <c r="L149" s="150"/>
    </row>
    <row r="150" spans="10:12" ht="12.75">
      <c r="J150" s="149"/>
      <c r="K150" s="149"/>
      <c r="L150" s="150"/>
    </row>
    <row r="151" spans="10:12" ht="12.75">
      <c r="J151" s="149"/>
      <c r="K151" s="149"/>
      <c r="L151" s="150"/>
    </row>
    <row r="152" spans="10:12" ht="12.75">
      <c r="J152" s="149"/>
      <c r="K152" s="149"/>
      <c r="L152" s="150"/>
    </row>
    <row r="153" spans="10:12" ht="12.75">
      <c r="J153" s="149"/>
      <c r="K153" s="149"/>
      <c r="L153" s="150"/>
    </row>
    <row r="154" spans="10:12" ht="12.75">
      <c r="J154" s="149"/>
      <c r="K154" s="149"/>
      <c r="L154" s="150"/>
    </row>
    <row r="155" spans="10:12" ht="12.75">
      <c r="J155" s="149"/>
      <c r="K155" s="149"/>
      <c r="L155" s="150"/>
    </row>
    <row r="156" spans="10:12" ht="12.75">
      <c r="J156" s="149"/>
      <c r="K156" s="149"/>
      <c r="L156" s="150"/>
    </row>
    <row r="157" spans="10:12" ht="12.75">
      <c r="J157" s="149"/>
      <c r="K157" s="149"/>
      <c r="L157" s="150"/>
    </row>
    <row r="158" spans="10:12" ht="12.75">
      <c r="J158" s="149"/>
      <c r="K158" s="149"/>
      <c r="L158" s="150"/>
    </row>
    <row r="159" spans="10:12" ht="12.75">
      <c r="J159" s="149"/>
      <c r="K159" s="149"/>
      <c r="L159" s="150"/>
    </row>
    <row r="160" spans="10:12" ht="12.75">
      <c r="J160" s="149"/>
      <c r="K160" s="149"/>
      <c r="L160" s="150"/>
    </row>
    <row r="161" spans="10:12" ht="12.75">
      <c r="J161" s="149"/>
      <c r="K161" s="149"/>
      <c r="L161" s="150"/>
    </row>
    <row r="162" spans="10:12" ht="12.75">
      <c r="J162" s="149"/>
      <c r="K162" s="149"/>
      <c r="L162" s="150"/>
    </row>
    <row r="163" spans="10:12" ht="12.75">
      <c r="J163" s="149"/>
      <c r="K163" s="149"/>
      <c r="L163" s="150"/>
    </row>
    <row r="164" spans="10:12" ht="12.75">
      <c r="J164" s="149"/>
      <c r="K164" s="149"/>
      <c r="L164" s="150"/>
    </row>
    <row r="165" spans="10:12" ht="12.75">
      <c r="J165" s="149"/>
      <c r="K165" s="149"/>
      <c r="L165" s="150"/>
    </row>
    <row r="166" spans="10:12" ht="12.75">
      <c r="J166" s="149"/>
      <c r="K166" s="149"/>
      <c r="L166" s="150"/>
    </row>
    <row r="167" spans="10:12" ht="12.75">
      <c r="J167" s="149"/>
      <c r="K167" s="149"/>
      <c r="L167" s="150"/>
    </row>
    <row r="168" spans="10:12" ht="12.75">
      <c r="J168" s="149"/>
      <c r="K168" s="149"/>
      <c r="L168" s="150"/>
    </row>
    <row r="169" spans="10:12" ht="12.75">
      <c r="J169" s="149"/>
      <c r="K169" s="149"/>
      <c r="L169" s="150"/>
    </row>
    <row r="170" spans="10:12" ht="12.75">
      <c r="J170" s="149"/>
      <c r="K170" s="149"/>
      <c r="L170" s="150"/>
    </row>
    <row r="171" spans="10:12" ht="12.75">
      <c r="J171" s="149"/>
      <c r="K171" s="149"/>
      <c r="L171" s="150"/>
    </row>
    <row r="172" spans="10:12" ht="12.75">
      <c r="J172" s="149"/>
      <c r="K172" s="149"/>
      <c r="L172" s="150"/>
    </row>
    <row r="173" spans="10:12" ht="12.75">
      <c r="J173" s="149"/>
      <c r="K173" s="149"/>
      <c r="L173" s="150"/>
    </row>
    <row r="174" spans="10:12" ht="12.75">
      <c r="J174" s="149"/>
      <c r="K174" s="149"/>
      <c r="L174" s="150"/>
    </row>
    <row r="175" spans="10:12" ht="12.75">
      <c r="J175" s="149"/>
      <c r="K175" s="149"/>
      <c r="L175" s="150"/>
    </row>
    <row r="176" spans="10:12" ht="12.75">
      <c r="J176" s="149"/>
      <c r="K176" s="149"/>
      <c r="L176" s="150"/>
    </row>
    <row r="177" spans="10:12" ht="12.75">
      <c r="J177" s="149"/>
      <c r="K177" s="149"/>
      <c r="L177" s="150"/>
    </row>
    <row r="178" spans="10:12" ht="12.75">
      <c r="J178" s="149"/>
      <c r="K178" s="149"/>
      <c r="L178" s="150"/>
    </row>
    <row r="179" spans="10:12" ht="12.75">
      <c r="J179" s="149"/>
      <c r="K179" s="149"/>
      <c r="L179" s="150"/>
    </row>
    <row r="180" spans="10:12" ht="12.75">
      <c r="J180" s="149"/>
      <c r="K180" s="149"/>
      <c r="L180" s="150"/>
    </row>
    <row r="181" spans="10:12" ht="12.75">
      <c r="J181" s="149"/>
      <c r="K181" s="149"/>
      <c r="L181" s="150"/>
    </row>
    <row r="182" spans="10:12" ht="12.75">
      <c r="J182" s="149"/>
      <c r="K182" s="149"/>
      <c r="L182" s="150"/>
    </row>
    <row r="183" spans="10:12" ht="12.75">
      <c r="J183" s="149"/>
      <c r="K183" s="149"/>
      <c r="L183" s="150"/>
    </row>
    <row r="184" spans="10:12" ht="12.75">
      <c r="J184" s="149"/>
      <c r="K184" s="149"/>
      <c r="L184" s="150"/>
    </row>
    <row r="185" spans="10:12" ht="12.75">
      <c r="J185" s="149"/>
      <c r="K185" s="149"/>
      <c r="L185" s="150"/>
    </row>
    <row r="186" spans="10:12" ht="12.75">
      <c r="J186" s="149"/>
      <c r="K186" s="149"/>
      <c r="L186" s="150"/>
    </row>
    <row r="187" spans="10:12" ht="12.75">
      <c r="J187" s="149"/>
      <c r="K187" s="149"/>
      <c r="L187" s="150"/>
    </row>
    <row r="188" spans="10:12" ht="12.75">
      <c r="J188" s="149"/>
      <c r="K188" s="149"/>
      <c r="L188" s="150"/>
    </row>
    <row r="189" spans="10:12" ht="12.75">
      <c r="J189" s="149"/>
      <c r="K189" s="149"/>
      <c r="L189" s="150"/>
    </row>
    <row r="190" spans="10:12" ht="12.75">
      <c r="J190" s="149"/>
      <c r="K190" s="149"/>
      <c r="L190" s="150"/>
    </row>
    <row r="191" spans="10:12" ht="12.75">
      <c r="J191" s="149"/>
      <c r="K191" s="149"/>
      <c r="L191" s="150"/>
    </row>
    <row r="192" spans="10:12" ht="12.75">
      <c r="J192" s="149"/>
      <c r="K192" s="149"/>
      <c r="L192" s="150"/>
    </row>
    <row r="193" spans="10:12" ht="12.75">
      <c r="J193" s="149"/>
      <c r="K193" s="149"/>
      <c r="L193" s="150"/>
    </row>
    <row r="194" spans="10:12" ht="12.75">
      <c r="J194" s="149"/>
      <c r="K194" s="149"/>
      <c r="L194" s="150"/>
    </row>
    <row r="195" spans="10:12" ht="12.75">
      <c r="J195" s="149"/>
      <c r="K195" s="149"/>
      <c r="L195" s="150"/>
    </row>
    <row r="196" spans="10:12" ht="12.75">
      <c r="J196" s="149"/>
      <c r="K196" s="149"/>
      <c r="L196" s="150"/>
    </row>
    <row r="197" spans="10:12" ht="12.75">
      <c r="J197" s="149"/>
      <c r="K197" s="149"/>
      <c r="L197" s="150"/>
    </row>
    <row r="198" spans="10:12" ht="12.75">
      <c r="J198" s="149"/>
      <c r="K198" s="149"/>
      <c r="L198" s="150"/>
    </row>
    <row r="199" spans="10:12" ht="12.75">
      <c r="J199" s="149"/>
      <c r="K199" s="149"/>
      <c r="L199" s="150"/>
    </row>
    <row r="200" spans="10:12" ht="12.75">
      <c r="J200" s="149"/>
      <c r="K200" s="149"/>
      <c r="L200" s="150"/>
    </row>
    <row r="201" spans="10:12" ht="12.75">
      <c r="J201" s="149"/>
      <c r="K201" s="149"/>
      <c r="L201" s="150"/>
    </row>
    <row r="202" spans="10:12" ht="12.75">
      <c r="J202" s="149"/>
      <c r="K202" s="149"/>
      <c r="L202" s="150"/>
    </row>
    <row r="203" spans="10:12" ht="12.75">
      <c r="J203" s="149"/>
      <c r="K203" s="149"/>
      <c r="L203" s="150"/>
    </row>
    <row r="204" spans="10:12" ht="12.75">
      <c r="J204" s="149"/>
      <c r="K204" s="149"/>
      <c r="L204" s="150"/>
    </row>
    <row r="205" spans="10:12" ht="12.75">
      <c r="J205" s="149"/>
      <c r="K205" s="149"/>
      <c r="L205" s="150"/>
    </row>
    <row r="206" spans="10:12" ht="12.75">
      <c r="J206" s="149"/>
      <c r="K206" s="149"/>
      <c r="L206" s="150"/>
    </row>
    <row r="207" spans="10:12" ht="12.75">
      <c r="J207" s="149"/>
      <c r="K207" s="149"/>
      <c r="L207" s="150"/>
    </row>
    <row r="208" spans="10:12" ht="12.75">
      <c r="J208" s="149"/>
      <c r="K208" s="149"/>
      <c r="L208" s="150"/>
    </row>
    <row r="209" spans="10:12" ht="12.75">
      <c r="J209" s="149"/>
      <c r="K209" s="149"/>
      <c r="L209" s="150"/>
    </row>
    <row r="210" spans="10:12" ht="12.75">
      <c r="J210" s="149"/>
      <c r="K210" s="149"/>
      <c r="L210" s="150"/>
    </row>
    <row r="211" spans="10:12" ht="12.75">
      <c r="J211" s="149"/>
      <c r="K211" s="149"/>
      <c r="L211" s="150"/>
    </row>
    <row r="212" spans="10:12" ht="12.75">
      <c r="J212" s="149"/>
      <c r="K212" s="149"/>
      <c r="L212" s="150"/>
    </row>
    <row r="213" spans="10:12" ht="12.75">
      <c r="J213" s="149"/>
      <c r="K213" s="149"/>
      <c r="L213" s="150"/>
    </row>
    <row r="214" spans="10:12" ht="12.75">
      <c r="J214" s="149"/>
      <c r="K214" s="149"/>
      <c r="L214" s="150"/>
    </row>
    <row r="215" spans="10:12" ht="12.75">
      <c r="J215" s="149"/>
      <c r="K215" s="149"/>
      <c r="L215" s="150"/>
    </row>
    <row r="216" spans="10:12" ht="12.75">
      <c r="J216" s="149"/>
      <c r="K216" s="149"/>
      <c r="L216" s="150"/>
    </row>
    <row r="217" spans="10:12" ht="12.75">
      <c r="J217" s="149"/>
      <c r="K217" s="149"/>
      <c r="L217" s="150"/>
    </row>
    <row r="218" spans="10:12" ht="12.75">
      <c r="J218" s="149"/>
      <c r="K218" s="149"/>
      <c r="L218" s="150"/>
    </row>
    <row r="219" spans="10:12" ht="12.75">
      <c r="J219" s="149"/>
      <c r="K219" s="149"/>
      <c r="L219" s="150"/>
    </row>
    <row r="220" spans="10:12" ht="12.75">
      <c r="J220" s="149"/>
      <c r="K220" s="149"/>
      <c r="L220" s="150"/>
    </row>
    <row r="221" spans="10:12" ht="12.75">
      <c r="J221" s="149"/>
      <c r="K221" s="149"/>
      <c r="L221" s="150"/>
    </row>
    <row r="222" spans="10:12" ht="12.75">
      <c r="J222" s="149"/>
      <c r="K222" s="149"/>
      <c r="L222" s="150"/>
    </row>
    <row r="223" spans="10:12" ht="12.75">
      <c r="J223" s="149"/>
      <c r="K223" s="149"/>
      <c r="L223" s="150"/>
    </row>
    <row r="224" spans="10:12" ht="12.75">
      <c r="J224" s="149"/>
      <c r="K224" s="149"/>
      <c r="L224" s="150"/>
    </row>
    <row r="225" spans="10:12" ht="12.75">
      <c r="J225" s="149"/>
      <c r="K225" s="149"/>
      <c r="L225" s="150"/>
    </row>
    <row r="226" spans="10:12" ht="12.75">
      <c r="J226" s="149"/>
      <c r="K226" s="149"/>
      <c r="L226" s="150"/>
    </row>
    <row r="227" spans="10:12" ht="12.75">
      <c r="J227" s="149"/>
      <c r="K227" s="149"/>
      <c r="L227" s="150"/>
    </row>
    <row r="228" spans="10:12" ht="12.75">
      <c r="J228" s="149"/>
      <c r="K228" s="149"/>
      <c r="L228" s="150"/>
    </row>
    <row r="229" spans="10:12" ht="12.75">
      <c r="J229" s="149"/>
      <c r="K229" s="149"/>
      <c r="L229" s="150"/>
    </row>
    <row r="230" spans="10:12" ht="12.75">
      <c r="J230" s="149"/>
      <c r="K230" s="149"/>
      <c r="L230" s="150"/>
    </row>
    <row r="231" spans="10:12" ht="12.75">
      <c r="J231" s="149"/>
      <c r="K231" s="149"/>
      <c r="L231" s="150"/>
    </row>
    <row r="232" spans="10:12" ht="12.75">
      <c r="J232" s="149"/>
      <c r="K232" s="149"/>
      <c r="L232" s="150"/>
    </row>
    <row r="233" spans="10:12" ht="12.75">
      <c r="J233" s="149"/>
      <c r="K233" s="149"/>
      <c r="L233" s="150"/>
    </row>
    <row r="234" spans="10:12" ht="12.75">
      <c r="J234" s="149"/>
      <c r="K234" s="149"/>
      <c r="L234" s="150"/>
    </row>
    <row r="235" spans="10:12" ht="12.75">
      <c r="J235" s="149"/>
      <c r="K235" s="149"/>
      <c r="L235" s="150"/>
    </row>
    <row r="236" spans="10:12" ht="12.75">
      <c r="J236" s="149"/>
      <c r="K236" s="149"/>
      <c r="L236" s="150"/>
    </row>
    <row r="237" spans="10:12" ht="12.75">
      <c r="J237" s="149"/>
      <c r="K237" s="149"/>
      <c r="L237" s="150"/>
    </row>
    <row r="238" spans="10:12" ht="12.75">
      <c r="J238" s="149"/>
      <c r="K238" s="149"/>
      <c r="L238" s="150"/>
    </row>
    <row r="239" spans="10:12" ht="12.75">
      <c r="J239" s="149"/>
      <c r="K239" s="149"/>
      <c r="L239" s="150"/>
    </row>
    <row r="240" spans="10:12" ht="12.75">
      <c r="J240" s="149"/>
      <c r="K240" s="149"/>
      <c r="L240" s="150"/>
    </row>
    <row r="241" spans="10:12" ht="12.75">
      <c r="J241" s="149"/>
      <c r="K241" s="149"/>
      <c r="L241" s="150"/>
    </row>
    <row r="242" spans="10:12" ht="12.75">
      <c r="J242" s="149"/>
      <c r="K242" s="149"/>
      <c r="L242" s="150"/>
    </row>
    <row r="243" spans="10:12" ht="12.75">
      <c r="J243" s="149"/>
      <c r="K243" s="149"/>
      <c r="L243" s="150"/>
    </row>
    <row r="244" spans="10:12" ht="12.75">
      <c r="J244" s="149"/>
      <c r="K244" s="149"/>
      <c r="L244" s="150"/>
    </row>
    <row r="245" spans="10:12" ht="12.75">
      <c r="J245" s="149"/>
      <c r="K245" s="149"/>
      <c r="L245" s="150"/>
    </row>
    <row r="246" spans="10:12" ht="12.75">
      <c r="J246" s="149"/>
      <c r="K246" s="149"/>
      <c r="L246" s="150"/>
    </row>
    <row r="247" spans="10:12" ht="12.75">
      <c r="J247" s="149"/>
      <c r="K247" s="149"/>
      <c r="L247" s="150"/>
    </row>
    <row r="248" spans="10:12" ht="12.75">
      <c r="J248" s="149"/>
      <c r="K248" s="149"/>
      <c r="L248" s="150"/>
    </row>
    <row r="249" spans="10:12" ht="12.75">
      <c r="J249" s="149"/>
      <c r="K249" s="149"/>
      <c r="L249" s="150"/>
    </row>
    <row r="250" spans="10:12" ht="12.75">
      <c r="J250" s="149"/>
      <c r="K250" s="149"/>
      <c r="L250" s="150"/>
    </row>
    <row r="251" spans="10:12" ht="12.75">
      <c r="J251" s="149"/>
      <c r="K251" s="149"/>
      <c r="L251" s="150"/>
    </row>
    <row r="252" spans="10:12" ht="12.75">
      <c r="J252" s="149"/>
      <c r="K252" s="149"/>
      <c r="L252" s="150"/>
    </row>
    <row r="253" spans="10:12" ht="12.75">
      <c r="J253" s="149"/>
      <c r="K253" s="149"/>
      <c r="L253" s="150"/>
    </row>
    <row r="254" spans="10:12" ht="12.75">
      <c r="J254" s="149"/>
      <c r="K254" s="149"/>
      <c r="L254" s="150"/>
    </row>
    <row r="255" spans="10:12" ht="12.75">
      <c r="J255" s="149"/>
      <c r="K255" s="149"/>
      <c r="L255" s="150"/>
    </row>
    <row r="256" spans="10:12" ht="12.75">
      <c r="J256" s="149"/>
      <c r="K256" s="149"/>
      <c r="L256" s="150"/>
    </row>
    <row r="257" spans="10:12" ht="12.75">
      <c r="J257" s="149"/>
      <c r="K257" s="149"/>
      <c r="L257" s="150"/>
    </row>
    <row r="258" spans="10:12" ht="12.75">
      <c r="J258" s="149"/>
      <c r="K258" s="149"/>
      <c r="L258" s="150"/>
    </row>
    <row r="259" spans="10:12" ht="12.75">
      <c r="J259" s="149"/>
      <c r="K259" s="149"/>
      <c r="L259" s="150"/>
    </row>
    <row r="260" spans="10:12" ht="12.75">
      <c r="J260" s="149"/>
      <c r="K260" s="149"/>
      <c r="L260" s="150"/>
    </row>
    <row r="261" spans="10:12" ht="12.75">
      <c r="J261" s="149"/>
      <c r="K261" s="149"/>
      <c r="L261" s="150"/>
    </row>
    <row r="262" spans="10:12" ht="12.75">
      <c r="J262" s="149"/>
      <c r="K262" s="149"/>
      <c r="L262" s="150"/>
    </row>
    <row r="263" spans="10:12" ht="12.75">
      <c r="J263" s="149"/>
      <c r="K263" s="149"/>
      <c r="L263" s="150"/>
    </row>
    <row r="264" spans="10:12" ht="12.75">
      <c r="J264" s="149"/>
      <c r="K264" s="149"/>
      <c r="L264" s="150"/>
    </row>
    <row r="265" spans="10:12" ht="12.75">
      <c r="J265" s="149"/>
      <c r="K265" s="149"/>
      <c r="L265" s="150"/>
    </row>
    <row r="266" spans="10:12" ht="12.75">
      <c r="J266" s="149"/>
      <c r="K266" s="149"/>
      <c r="L266" s="150"/>
    </row>
    <row r="267" spans="10:12" ht="12.75">
      <c r="J267" s="149"/>
      <c r="K267" s="149"/>
      <c r="L267" s="150"/>
    </row>
    <row r="268" spans="10:12" ht="12.75">
      <c r="J268" s="149"/>
      <c r="K268" s="149"/>
      <c r="L268" s="150"/>
    </row>
    <row r="269" spans="10:12" ht="12.75">
      <c r="J269" s="149"/>
      <c r="K269" s="149"/>
      <c r="L269" s="150"/>
    </row>
    <row r="270" spans="10:12" ht="12.75">
      <c r="J270" s="149"/>
      <c r="K270" s="149"/>
      <c r="L270" s="150"/>
    </row>
    <row r="271" spans="10:12" ht="12.75">
      <c r="J271" s="149"/>
      <c r="K271" s="149"/>
      <c r="L271" s="150"/>
    </row>
    <row r="272" spans="10:12" ht="12.75">
      <c r="J272" s="149"/>
      <c r="K272" s="149"/>
      <c r="L272" s="150"/>
    </row>
    <row r="273" spans="10:12" ht="12.75">
      <c r="J273" s="149"/>
      <c r="K273" s="149"/>
      <c r="L273" s="150"/>
    </row>
    <row r="274" spans="10:12" ht="12.75">
      <c r="J274" s="149"/>
      <c r="K274" s="149"/>
      <c r="L274" s="150"/>
    </row>
    <row r="275" spans="10:12" ht="12.75">
      <c r="J275" s="149"/>
      <c r="K275" s="149"/>
      <c r="L275" s="150"/>
    </row>
    <row r="276" spans="10:12" ht="12.75">
      <c r="J276" s="149"/>
      <c r="K276" s="149"/>
      <c r="L276" s="150"/>
    </row>
    <row r="277" spans="10:12" ht="12.75">
      <c r="J277" s="149"/>
      <c r="K277" s="149"/>
      <c r="L277" s="150"/>
    </row>
    <row r="278" spans="10:12" ht="12.75">
      <c r="J278" s="149"/>
      <c r="K278" s="149"/>
      <c r="L278" s="150"/>
    </row>
    <row r="279" spans="10:12" ht="12.75">
      <c r="J279" s="149"/>
      <c r="K279" s="149"/>
      <c r="L279" s="150"/>
    </row>
    <row r="280" spans="10:12" ht="12.75">
      <c r="J280" s="149"/>
      <c r="K280" s="149"/>
      <c r="L280" s="150"/>
    </row>
    <row r="281" spans="10:12" ht="12.75">
      <c r="J281" s="149"/>
      <c r="K281" s="149"/>
      <c r="L281" s="150"/>
    </row>
    <row r="282" spans="10:12" ht="12.75">
      <c r="J282" s="149"/>
      <c r="K282" s="149"/>
      <c r="L282" s="150"/>
    </row>
    <row r="283" spans="10:12" ht="12.75">
      <c r="J283" s="149"/>
      <c r="K283" s="149"/>
      <c r="L283" s="150"/>
    </row>
    <row r="284" spans="10:12" ht="12.75">
      <c r="J284" s="149"/>
      <c r="K284" s="149"/>
      <c r="L284" s="150"/>
    </row>
    <row r="285" spans="10:12" ht="12.75">
      <c r="J285" s="149"/>
      <c r="K285" s="149"/>
      <c r="L285" s="150"/>
    </row>
    <row r="286" spans="10:12" ht="12.75">
      <c r="J286" s="149"/>
      <c r="K286" s="149"/>
      <c r="L286" s="150"/>
    </row>
    <row r="287" spans="10:12" ht="12.75">
      <c r="J287" s="149"/>
      <c r="K287" s="149"/>
      <c r="L287" s="150"/>
    </row>
    <row r="288" spans="10:12" ht="12.75">
      <c r="J288" s="149"/>
      <c r="K288" s="149"/>
      <c r="L288" s="150"/>
    </row>
    <row r="289" spans="10:12" ht="12.75">
      <c r="J289" s="149"/>
      <c r="K289" s="149"/>
      <c r="L289" s="150"/>
    </row>
    <row r="290" spans="10:12" ht="12.75">
      <c r="J290" s="149"/>
      <c r="K290" s="149"/>
      <c r="L290" s="150"/>
    </row>
    <row r="291" spans="10:12" ht="12.75">
      <c r="J291" s="149"/>
      <c r="K291" s="149"/>
      <c r="L291" s="150"/>
    </row>
    <row r="292" spans="10:12" ht="12.75">
      <c r="J292" s="149"/>
      <c r="K292" s="149"/>
      <c r="L292" s="150"/>
    </row>
    <row r="293" spans="10:12" ht="12.75">
      <c r="J293" s="149"/>
      <c r="K293" s="149"/>
      <c r="L293" s="150"/>
    </row>
    <row r="294" spans="10:12" ht="12.75">
      <c r="J294" s="149"/>
      <c r="K294" s="149"/>
      <c r="L294" s="150"/>
    </row>
    <row r="295" spans="10:12" ht="12.75">
      <c r="J295" s="149"/>
      <c r="K295" s="149"/>
      <c r="L295" s="150"/>
    </row>
    <row r="296" spans="10:12" ht="12.75">
      <c r="J296" s="149"/>
      <c r="K296" s="149"/>
      <c r="L296" s="150"/>
    </row>
    <row r="297" spans="10:12" ht="12.75">
      <c r="J297" s="149"/>
      <c r="K297" s="149"/>
      <c r="L297" s="150"/>
    </row>
    <row r="298" spans="10:12" ht="12.75">
      <c r="J298" s="149"/>
      <c r="K298" s="149"/>
      <c r="L298" s="150"/>
    </row>
    <row r="299" spans="10:12" ht="12.75">
      <c r="J299" s="149"/>
      <c r="K299" s="149"/>
      <c r="L299" s="150"/>
    </row>
    <row r="300" spans="10:12" ht="12.75">
      <c r="J300" s="149"/>
      <c r="K300" s="149"/>
      <c r="L300" s="150"/>
    </row>
    <row r="301" spans="10:12" ht="12.75">
      <c r="J301" s="149"/>
      <c r="K301" s="149"/>
      <c r="L301" s="150"/>
    </row>
    <row r="302" spans="10:12" ht="12.75">
      <c r="J302" s="149"/>
      <c r="K302" s="149"/>
      <c r="L302" s="150"/>
    </row>
    <row r="303" spans="10:12" ht="12.75">
      <c r="J303" s="149"/>
      <c r="K303" s="149"/>
      <c r="L303" s="150"/>
    </row>
    <row r="304" spans="10:12" ht="12.75">
      <c r="J304" s="149"/>
      <c r="K304" s="149"/>
      <c r="L304" s="150"/>
    </row>
    <row r="305" spans="10:12" ht="12.75">
      <c r="J305" s="149"/>
      <c r="K305" s="149"/>
      <c r="L305" s="150"/>
    </row>
    <row r="306" spans="10:12" ht="12.75">
      <c r="J306" s="149"/>
      <c r="K306" s="149"/>
      <c r="L306" s="150"/>
    </row>
    <row r="307" spans="10:12" ht="12.75">
      <c r="J307" s="149"/>
      <c r="K307" s="149"/>
      <c r="L307" s="150"/>
    </row>
    <row r="308" spans="10:12" ht="12.75">
      <c r="J308" s="149"/>
      <c r="K308" s="149"/>
      <c r="L308" s="150"/>
    </row>
    <row r="309" spans="10:12" ht="12.75">
      <c r="J309" s="149"/>
      <c r="K309" s="149"/>
      <c r="L309" s="150"/>
    </row>
    <row r="310" spans="10:12" ht="12.75">
      <c r="J310" s="149"/>
      <c r="K310" s="149"/>
      <c r="L310" s="150"/>
    </row>
    <row r="311" spans="10:12" ht="12.75">
      <c r="J311" s="149"/>
      <c r="K311" s="149"/>
      <c r="L311" s="150"/>
    </row>
    <row r="312" spans="10:12" ht="12.75">
      <c r="J312" s="149"/>
      <c r="K312" s="149"/>
      <c r="L312" s="150"/>
    </row>
    <row r="313" spans="10:12" ht="12.75">
      <c r="J313" s="149"/>
      <c r="K313" s="149"/>
      <c r="L313" s="150"/>
    </row>
    <row r="314" spans="10:12" ht="12.75">
      <c r="J314" s="149"/>
      <c r="K314" s="149"/>
      <c r="L314" s="150"/>
    </row>
    <row r="315" spans="10:12" ht="12.75">
      <c r="J315" s="149"/>
      <c r="K315" s="149"/>
      <c r="L315" s="150"/>
    </row>
    <row r="316" spans="10:12" ht="12.75">
      <c r="J316" s="149"/>
      <c r="K316" s="149"/>
      <c r="L316" s="150"/>
    </row>
    <row r="317" spans="10:12" ht="12.75">
      <c r="J317" s="149"/>
      <c r="K317" s="149"/>
      <c r="L317" s="150"/>
    </row>
    <row r="318" spans="10:12" ht="12.75">
      <c r="J318" s="149"/>
      <c r="K318" s="149"/>
      <c r="L318" s="150"/>
    </row>
    <row r="319" spans="10:12" ht="12.75">
      <c r="J319" s="149"/>
      <c r="K319" s="149"/>
      <c r="L319" s="150"/>
    </row>
    <row r="320" spans="10:12" ht="12.75">
      <c r="J320" s="149"/>
      <c r="K320" s="149"/>
      <c r="L320" s="150"/>
    </row>
    <row r="321" spans="10:12" ht="12.75">
      <c r="J321" s="149"/>
      <c r="K321" s="149"/>
      <c r="L321" s="150"/>
    </row>
    <row r="322" spans="10:12" ht="12.75">
      <c r="J322" s="149"/>
      <c r="K322" s="149"/>
      <c r="L322" s="150"/>
    </row>
    <row r="323" spans="10:12" ht="12.75">
      <c r="J323" s="149"/>
      <c r="K323" s="149"/>
      <c r="L323" s="150"/>
    </row>
    <row r="324" spans="10:12" ht="12.75">
      <c r="J324" s="149"/>
      <c r="K324" s="149"/>
      <c r="L324" s="150"/>
    </row>
    <row r="325" spans="10:12" ht="12.75">
      <c r="J325" s="149"/>
      <c r="K325" s="149"/>
      <c r="L325" s="150"/>
    </row>
    <row r="326" spans="10:12" ht="12.75">
      <c r="J326" s="149"/>
      <c r="K326" s="149"/>
      <c r="L326" s="150"/>
    </row>
    <row r="327" spans="10:12" ht="12.75">
      <c r="J327" s="149"/>
      <c r="K327" s="149"/>
      <c r="L327" s="150"/>
    </row>
    <row r="328" spans="10:12" ht="12.75">
      <c r="J328" s="149"/>
      <c r="K328" s="149"/>
      <c r="L328" s="150"/>
    </row>
    <row r="329" spans="10:12" ht="12.75">
      <c r="J329" s="149"/>
      <c r="K329" s="149"/>
      <c r="L329" s="150"/>
    </row>
    <row r="330" spans="10:12" ht="12.75">
      <c r="J330" s="149"/>
      <c r="K330" s="149"/>
      <c r="L330" s="150"/>
    </row>
    <row r="331" spans="10:12" ht="12.75">
      <c r="J331" s="149"/>
      <c r="K331" s="149"/>
      <c r="L331" s="150"/>
    </row>
    <row r="332" spans="10:12" ht="12.75">
      <c r="J332" s="149"/>
      <c r="K332" s="149"/>
      <c r="L332" s="150"/>
    </row>
    <row r="333" spans="10:12" ht="12.75">
      <c r="J333" s="149"/>
      <c r="K333" s="149"/>
      <c r="L333" s="150"/>
    </row>
    <row r="334" spans="10:12" ht="12.75">
      <c r="J334" s="149"/>
      <c r="K334" s="149"/>
      <c r="L334" s="150"/>
    </row>
    <row r="335" spans="10:12" ht="12.75">
      <c r="J335" s="149"/>
      <c r="K335" s="149"/>
      <c r="L335" s="150"/>
    </row>
    <row r="336" spans="10:12" ht="12.75">
      <c r="J336" s="149"/>
      <c r="K336" s="149"/>
      <c r="L336" s="150"/>
    </row>
    <row r="337" spans="10:12" ht="12.75">
      <c r="J337" s="149"/>
      <c r="K337" s="149"/>
      <c r="L337" s="150"/>
    </row>
    <row r="338" spans="10:12" ht="12.75">
      <c r="J338" s="149"/>
      <c r="K338" s="149"/>
      <c r="L338" s="150"/>
    </row>
    <row r="339" spans="10:12" ht="12.75">
      <c r="J339" s="149"/>
      <c r="K339" s="149"/>
      <c r="L339" s="150"/>
    </row>
    <row r="340" spans="10:12" ht="12.75">
      <c r="J340" s="149"/>
      <c r="K340" s="149"/>
      <c r="L340" s="150"/>
    </row>
    <row r="341" spans="10:12" ht="12.75">
      <c r="J341" s="149"/>
      <c r="K341" s="149"/>
      <c r="L341" s="150"/>
    </row>
    <row r="342" spans="10:12" ht="12.75">
      <c r="J342" s="149"/>
      <c r="K342" s="149"/>
      <c r="L342" s="150"/>
    </row>
    <row r="343" spans="10:12" ht="12.75">
      <c r="J343" s="149"/>
      <c r="K343" s="149"/>
      <c r="L343" s="150"/>
    </row>
    <row r="344" spans="10:12" ht="12.75">
      <c r="J344" s="149"/>
      <c r="K344" s="149"/>
      <c r="L344" s="150"/>
    </row>
    <row r="345" spans="10:12" ht="12.75">
      <c r="J345" s="149"/>
      <c r="K345" s="149"/>
      <c r="L345" s="150"/>
    </row>
    <row r="346" spans="10:12" ht="12.75">
      <c r="J346" s="149"/>
      <c r="K346" s="149"/>
      <c r="L346" s="150"/>
    </row>
    <row r="347" spans="10:12" ht="12.75">
      <c r="J347" s="149"/>
      <c r="K347" s="149"/>
      <c r="L347" s="150"/>
    </row>
    <row r="348" spans="10:12" ht="12.75">
      <c r="J348" s="149"/>
      <c r="K348" s="149"/>
      <c r="L348" s="150"/>
    </row>
    <row r="349" spans="10:12" ht="12.75">
      <c r="J349" s="149"/>
      <c r="K349" s="149"/>
      <c r="L349" s="150"/>
    </row>
    <row r="350" spans="10:12" ht="12.75">
      <c r="J350" s="149"/>
      <c r="K350" s="149"/>
      <c r="L350" s="150"/>
    </row>
    <row r="351" spans="10:12" ht="12.75">
      <c r="J351" s="149"/>
      <c r="K351" s="149"/>
      <c r="L351" s="150"/>
    </row>
    <row r="352" spans="10:12" ht="12.75">
      <c r="J352" s="149"/>
      <c r="K352" s="149"/>
      <c r="L352" s="150"/>
    </row>
    <row r="353" spans="10:12" ht="12.75">
      <c r="J353" s="149"/>
      <c r="K353" s="149"/>
      <c r="L353" s="150"/>
    </row>
    <row r="354" spans="10:12" ht="12.75">
      <c r="J354" s="149"/>
      <c r="K354" s="149"/>
      <c r="L354" s="150"/>
    </row>
    <row r="355" spans="10:12" ht="12.75">
      <c r="J355" s="149"/>
      <c r="K355" s="149"/>
      <c r="L355" s="150"/>
    </row>
    <row r="356" spans="10:12" ht="12.75">
      <c r="J356" s="149"/>
      <c r="K356" s="149"/>
      <c r="L356" s="150"/>
    </row>
    <row r="357" spans="10:12" ht="12.75">
      <c r="J357" s="149"/>
      <c r="K357" s="149"/>
      <c r="L357" s="150"/>
    </row>
    <row r="358" spans="10:12" ht="12.75">
      <c r="J358" s="149"/>
      <c r="K358" s="149"/>
      <c r="L358" s="150"/>
    </row>
    <row r="359" spans="10:12" ht="12.75">
      <c r="J359" s="149"/>
      <c r="K359" s="149"/>
      <c r="L359" s="150"/>
    </row>
    <row r="360" spans="10:12" ht="12.75">
      <c r="J360" s="149"/>
      <c r="K360" s="149"/>
      <c r="L360" s="150"/>
    </row>
    <row r="361" spans="10:12" ht="12.75">
      <c r="J361" s="149"/>
      <c r="K361" s="149"/>
      <c r="L361" s="150"/>
    </row>
    <row r="362" spans="10:12" ht="12.75">
      <c r="J362" s="149"/>
      <c r="K362" s="149"/>
      <c r="L362" s="150"/>
    </row>
    <row r="363" spans="10:12" ht="12.75">
      <c r="J363" s="149"/>
      <c r="K363" s="149"/>
      <c r="L363" s="150"/>
    </row>
    <row r="364" spans="10:12" ht="12.75">
      <c r="J364" s="149"/>
      <c r="K364" s="149"/>
      <c r="L364" s="150"/>
    </row>
    <row r="365" spans="10:12" ht="12.75">
      <c r="J365" s="149"/>
      <c r="K365" s="149"/>
      <c r="L365" s="150"/>
    </row>
    <row r="366" spans="10:12" ht="12.75">
      <c r="J366" s="149"/>
      <c r="K366" s="149"/>
      <c r="L366" s="150"/>
    </row>
    <row r="367" spans="10:12" ht="12.75">
      <c r="J367" s="149"/>
      <c r="K367" s="149"/>
      <c r="L367" s="150"/>
    </row>
    <row r="368" spans="10:12" ht="12.75">
      <c r="J368" s="149"/>
      <c r="K368" s="149"/>
      <c r="L368" s="150"/>
    </row>
    <row r="369" spans="10:12" ht="12.75">
      <c r="J369" s="149"/>
      <c r="K369" s="149"/>
      <c r="L369" s="150"/>
    </row>
    <row r="370" spans="10:12" ht="12.75">
      <c r="J370" s="149"/>
      <c r="K370" s="149"/>
      <c r="L370" s="150"/>
    </row>
    <row r="371" spans="10:12" ht="12.75">
      <c r="J371" s="149"/>
      <c r="K371" s="149"/>
      <c r="L371" s="150"/>
    </row>
    <row r="372" spans="10:12" ht="12.75">
      <c r="J372" s="149"/>
      <c r="K372" s="149"/>
      <c r="L372" s="150"/>
    </row>
    <row r="373" spans="10:12" ht="12.75">
      <c r="J373" s="149"/>
      <c r="K373" s="149"/>
      <c r="L373" s="150"/>
    </row>
    <row r="374" spans="10:12" ht="12.75">
      <c r="J374" s="149"/>
      <c r="K374" s="149"/>
      <c r="L374" s="150"/>
    </row>
    <row r="375" spans="10:12" ht="12.75">
      <c r="J375" s="149"/>
      <c r="K375" s="149"/>
      <c r="L375" s="150"/>
    </row>
    <row r="376" spans="10:12" ht="12.75">
      <c r="J376" s="149"/>
      <c r="K376" s="149"/>
      <c r="L376" s="150"/>
    </row>
    <row r="377" spans="10:12" ht="12.75">
      <c r="J377" s="149"/>
      <c r="K377" s="149"/>
      <c r="L377" s="150"/>
    </row>
    <row r="378" spans="10:12" ht="12.75">
      <c r="J378" s="149"/>
      <c r="K378" s="149"/>
      <c r="L378" s="150"/>
    </row>
    <row r="379" spans="10:12" ht="12.75">
      <c r="J379" s="149"/>
      <c r="K379" s="149"/>
      <c r="L379" s="150"/>
    </row>
    <row r="380" spans="10:12" ht="12.75">
      <c r="J380" s="149"/>
      <c r="K380" s="149"/>
      <c r="L380" s="150"/>
    </row>
    <row r="381" spans="10:12" ht="12.75">
      <c r="J381" s="149"/>
      <c r="K381" s="149"/>
      <c r="L381" s="150"/>
    </row>
    <row r="382" spans="10:12" ht="12.75">
      <c r="J382" s="149"/>
      <c r="K382" s="149"/>
      <c r="L382" s="150"/>
    </row>
    <row r="383" spans="10:12" ht="12.75">
      <c r="J383" s="149"/>
      <c r="K383" s="149"/>
      <c r="L383" s="150"/>
    </row>
    <row r="384" spans="10:12" ht="12.75">
      <c r="J384" s="149"/>
      <c r="K384" s="149"/>
      <c r="L384" s="150"/>
    </row>
    <row r="385" spans="10:12" ht="12.75">
      <c r="J385" s="149"/>
      <c r="K385" s="149"/>
      <c r="L385" s="150"/>
    </row>
    <row r="386" spans="10:12" ht="12.75">
      <c r="J386" s="149"/>
      <c r="K386" s="149"/>
      <c r="L386" s="150"/>
    </row>
    <row r="387" spans="10:12" ht="12.75">
      <c r="J387" s="149"/>
      <c r="K387" s="149"/>
      <c r="L387" s="150"/>
    </row>
    <row r="388" spans="10:12" ht="12.75">
      <c r="J388" s="149"/>
      <c r="K388" s="149"/>
      <c r="L388" s="150"/>
    </row>
    <row r="389" spans="10:12" ht="12.75">
      <c r="J389" s="149"/>
      <c r="K389" s="149"/>
      <c r="L389" s="150"/>
    </row>
    <row r="390" spans="10:12" ht="12.75">
      <c r="J390" s="149"/>
      <c r="K390" s="149"/>
      <c r="L390" s="150"/>
    </row>
    <row r="391" spans="10:12" ht="12.75">
      <c r="J391" s="149"/>
      <c r="K391" s="149"/>
      <c r="L391" s="150"/>
    </row>
    <row r="392" spans="10:12" ht="12.75">
      <c r="J392" s="149"/>
      <c r="K392" s="149"/>
      <c r="L392" s="150"/>
    </row>
    <row r="393" spans="10:12" ht="12.75">
      <c r="J393" s="149"/>
      <c r="K393" s="149"/>
      <c r="L393" s="150"/>
    </row>
    <row r="394" spans="10:12" ht="12.75">
      <c r="J394" s="149"/>
      <c r="K394" s="149"/>
      <c r="L394" s="150"/>
    </row>
    <row r="395" spans="10:12" ht="12.75">
      <c r="J395" s="149"/>
      <c r="K395" s="149"/>
      <c r="L395" s="150"/>
    </row>
    <row r="396" spans="10:12" ht="12.75">
      <c r="J396" s="149"/>
      <c r="K396" s="149"/>
      <c r="L396" s="150"/>
    </row>
    <row r="397" spans="10:12" ht="12.75">
      <c r="J397" s="149"/>
      <c r="K397" s="149"/>
      <c r="L397" s="150"/>
    </row>
    <row r="398" spans="10:12" ht="12.75">
      <c r="J398" s="149"/>
      <c r="K398" s="149"/>
      <c r="L398" s="150"/>
    </row>
    <row r="399" spans="10:12" ht="12.75">
      <c r="J399" s="149"/>
      <c r="K399" s="149"/>
      <c r="L399" s="150"/>
    </row>
    <row r="400" spans="10:12" ht="12.75">
      <c r="J400" s="149"/>
      <c r="K400" s="149"/>
      <c r="L400" s="150"/>
    </row>
    <row r="401" spans="10:12" ht="12.75">
      <c r="J401" s="149"/>
      <c r="K401" s="149"/>
      <c r="L401" s="150"/>
    </row>
    <row r="402" spans="10:12" ht="12.75">
      <c r="J402" s="149"/>
      <c r="K402" s="149"/>
      <c r="L402" s="150"/>
    </row>
    <row r="403" spans="10:12" ht="12.75">
      <c r="J403" s="149"/>
      <c r="K403" s="149"/>
      <c r="L403" s="150"/>
    </row>
    <row r="404" spans="10:12" ht="12.75">
      <c r="J404" s="149"/>
      <c r="K404" s="149"/>
      <c r="L404" s="150"/>
    </row>
    <row r="405" spans="10:12" ht="12.75">
      <c r="J405" s="149"/>
      <c r="K405" s="149"/>
      <c r="L405" s="150"/>
    </row>
    <row r="406" spans="10:12" ht="12.75">
      <c r="J406" s="149"/>
      <c r="K406" s="149"/>
      <c r="L406" s="150"/>
    </row>
    <row r="407" spans="10:12" ht="12.75">
      <c r="J407" s="149"/>
      <c r="K407" s="149"/>
      <c r="L407" s="150"/>
    </row>
    <row r="408" spans="10:12" ht="12.75">
      <c r="J408" s="149"/>
      <c r="K408" s="149"/>
      <c r="L408" s="150"/>
    </row>
    <row r="409" spans="10:12" ht="12.75">
      <c r="J409" s="149"/>
      <c r="K409" s="149"/>
      <c r="L409" s="150"/>
    </row>
    <row r="410" spans="10:12" ht="12.75">
      <c r="J410" s="149"/>
      <c r="K410" s="149"/>
      <c r="L410" s="150"/>
    </row>
    <row r="411" spans="10:12" ht="12.75">
      <c r="J411" s="149"/>
      <c r="K411" s="149"/>
      <c r="L411" s="150"/>
    </row>
    <row r="412" spans="10:12" ht="12.75">
      <c r="J412" s="149"/>
      <c r="K412" s="149"/>
      <c r="L412" s="150"/>
    </row>
    <row r="413" spans="10:12" ht="12.75">
      <c r="J413" s="149"/>
      <c r="K413" s="149"/>
      <c r="L413" s="150"/>
    </row>
    <row r="414" spans="10:12" ht="12.75">
      <c r="J414" s="149"/>
      <c r="K414" s="149"/>
      <c r="L414" s="150"/>
    </row>
    <row r="415" spans="10:12" ht="12.75">
      <c r="J415" s="149"/>
      <c r="K415" s="149"/>
      <c r="L415" s="150"/>
    </row>
    <row r="416" spans="10:12" ht="12.75">
      <c r="J416" s="149"/>
      <c r="K416" s="149"/>
      <c r="L416" s="150"/>
    </row>
    <row r="417" spans="10:12" ht="12.75">
      <c r="J417" s="149"/>
      <c r="K417" s="149"/>
      <c r="L417" s="150"/>
    </row>
    <row r="418" spans="10:12" ht="12.75">
      <c r="J418" s="149"/>
      <c r="K418" s="149"/>
      <c r="L418" s="150"/>
    </row>
    <row r="419" spans="10:12" ht="12.75">
      <c r="J419" s="149"/>
      <c r="K419" s="149"/>
      <c r="L419" s="150"/>
    </row>
    <row r="420" spans="10:12" ht="12.75">
      <c r="J420" s="149"/>
      <c r="K420" s="149"/>
      <c r="L420" s="150"/>
    </row>
    <row r="421" spans="10:12" ht="12.75">
      <c r="J421" s="149"/>
      <c r="K421" s="149"/>
      <c r="L421" s="150"/>
    </row>
    <row r="422" spans="10:12" ht="12.75">
      <c r="J422" s="149"/>
      <c r="K422" s="149"/>
      <c r="L422" s="150"/>
    </row>
    <row r="423" spans="10:12" ht="12.75">
      <c r="J423" s="149"/>
      <c r="K423" s="149"/>
      <c r="L423" s="150"/>
    </row>
    <row r="424" spans="10:12" ht="12.75">
      <c r="J424" s="149"/>
      <c r="K424" s="149"/>
      <c r="L424" s="150"/>
    </row>
    <row r="425" spans="10:12" ht="12.75">
      <c r="J425" s="149"/>
      <c r="K425" s="149"/>
      <c r="L425" s="150"/>
    </row>
    <row r="426" spans="10:12" ht="12.75">
      <c r="J426" s="149"/>
      <c r="K426" s="149"/>
      <c r="L426" s="150"/>
    </row>
    <row r="427" spans="10:12" ht="12.75">
      <c r="J427" s="149"/>
      <c r="K427" s="149"/>
      <c r="L427" s="150"/>
    </row>
    <row r="428" spans="10:12" ht="12.75">
      <c r="J428" s="149"/>
      <c r="K428" s="149"/>
      <c r="L428" s="150"/>
    </row>
    <row r="429" spans="10:12" ht="12.75">
      <c r="J429" s="149"/>
      <c r="K429" s="149"/>
      <c r="L429" s="150"/>
    </row>
    <row r="430" spans="10:12" ht="12.75">
      <c r="J430" s="149"/>
      <c r="K430" s="149"/>
      <c r="L430" s="150"/>
    </row>
    <row r="431" spans="10:12" ht="12.75">
      <c r="J431" s="149"/>
      <c r="K431" s="149"/>
      <c r="L431" s="150"/>
    </row>
    <row r="432" spans="10:12" ht="12.75">
      <c r="J432" s="149"/>
      <c r="K432" s="149"/>
      <c r="L432" s="150"/>
    </row>
    <row r="433" spans="10:12" ht="12.75">
      <c r="J433" s="149"/>
      <c r="K433" s="149"/>
      <c r="L433" s="150"/>
    </row>
    <row r="434" spans="10:12" ht="12.75">
      <c r="J434" s="149"/>
      <c r="K434" s="149"/>
      <c r="L434" s="150"/>
    </row>
    <row r="435" spans="10:12" ht="12.75">
      <c r="J435" s="149"/>
      <c r="K435" s="149"/>
      <c r="L435" s="150"/>
    </row>
    <row r="436" spans="10:12" ht="12.75">
      <c r="J436" s="149"/>
      <c r="K436" s="149"/>
      <c r="L436" s="150"/>
    </row>
    <row r="437" spans="10:12" ht="12.75">
      <c r="J437" s="149"/>
      <c r="K437" s="149"/>
      <c r="L437" s="150"/>
    </row>
    <row r="438" spans="10:12" ht="12.75">
      <c r="J438" s="149"/>
      <c r="K438" s="149"/>
      <c r="L438" s="150"/>
    </row>
    <row r="439" spans="10:12" ht="12.75">
      <c r="J439" s="149"/>
      <c r="K439" s="149"/>
      <c r="L439" s="150"/>
    </row>
    <row r="440" spans="10:12" ht="12.75">
      <c r="J440" s="149"/>
      <c r="K440" s="149"/>
      <c r="L440" s="150"/>
    </row>
    <row r="441" spans="10:12" ht="12.75">
      <c r="J441" s="149"/>
      <c r="K441" s="149"/>
      <c r="L441" s="150"/>
    </row>
    <row r="442" spans="10:12" ht="12.75">
      <c r="J442" s="149"/>
      <c r="K442" s="149"/>
      <c r="L442" s="150"/>
    </row>
    <row r="443" spans="10:12" ht="12.75">
      <c r="J443" s="149"/>
      <c r="K443" s="149"/>
      <c r="L443" s="150"/>
    </row>
    <row r="444" spans="10:12" ht="12.75">
      <c r="J444" s="149"/>
      <c r="K444" s="149"/>
      <c r="L444" s="150"/>
    </row>
    <row r="445" spans="10:12" ht="12.75">
      <c r="J445" s="149"/>
      <c r="K445" s="149"/>
      <c r="L445" s="150"/>
    </row>
    <row r="446" spans="10:12" ht="12.75">
      <c r="J446" s="149"/>
      <c r="K446" s="149"/>
      <c r="L446" s="150"/>
    </row>
    <row r="447" spans="10:12" ht="12.75">
      <c r="J447" s="149"/>
      <c r="K447" s="149"/>
      <c r="L447" s="150"/>
    </row>
    <row r="448" spans="10:12" ht="12.75">
      <c r="J448" s="149"/>
      <c r="K448" s="149"/>
      <c r="L448" s="150"/>
    </row>
    <row r="449" spans="10:12" ht="12.75">
      <c r="J449" s="149"/>
      <c r="K449" s="149"/>
      <c r="L449" s="150"/>
    </row>
    <row r="450" spans="10:12" ht="12.75">
      <c r="J450" s="149"/>
      <c r="K450" s="149"/>
      <c r="L450" s="150"/>
    </row>
    <row r="451" spans="10:12" ht="12.75">
      <c r="J451" s="149"/>
      <c r="K451" s="149"/>
      <c r="L451" s="150"/>
    </row>
    <row r="452" spans="10:12" ht="12.75">
      <c r="J452" s="149"/>
      <c r="K452" s="149"/>
      <c r="L452" s="150"/>
    </row>
    <row r="453" spans="10:12" ht="12.75">
      <c r="J453" s="149"/>
      <c r="K453" s="149"/>
      <c r="L453" s="150"/>
    </row>
    <row r="454" spans="10:12" ht="12.75">
      <c r="J454" s="149"/>
      <c r="K454" s="149"/>
      <c r="L454" s="150"/>
    </row>
    <row r="455" spans="10:12" ht="12.75">
      <c r="J455" s="149"/>
      <c r="K455" s="149"/>
      <c r="L455" s="150"/>
    </row>
    <row r="456" spans="10:12" ht="12.75">
      <c r="J456" s="149"/>
      <c r="K456" s="149"/>
      <c r="L456" s="150"/>
    </row>
    <row r="457" spans="10:12" ht="12.75">
      <c r="J457" s="149"/>
      <c r="K457" s="149"/>
      <c r="L457" s="150"/>
    </row>
    <row r="458" spans="10:12" ht="12.75">
      <c r="J458" s="149"/>
      <c r="K458" s="149"/>
      <c r="L458" s="150"/>
    </row>
    <row r="459" spans="10:12" ht="12.75">
      <c r="J459" s="149"/>
      <c r="K459" s="149"/>
      <c r="L459" s="150"/>
    </row>
    <row r="460" spans="10:12" ht="12.75">
      <c r="J460" s="149"/>
      <c r="K460" s="149"/>
      <c r="L460" s="150"/>
    </row>
    <row r="461" spans="10:12" ht="12.75">
      <c r="J461" s="149"/>
      <c r="K461" s="149"/>
      <c r="L461" s="150"/>
    </row>
    <row r="462" spans="10:12" ht="12.75">
      <c r="J462" s="149"/>
      <c r="K462" s="149"/>
      <c r="L462" s="150"/>
    </row>
    <row r="463" spans="10:12" ht="12.75">
      <c r="J463" s="149"/>
      <c r="K463" s="149"/>
      <c r="L463" s="150"/>
    </row>
    <row r="464" spans="10:12" ht="12.75">
      <c r="J464" s="149"/>
      <c r="K464" s="149"/>
      <c r="L464" s="150"/>
    </row>
    <row r="465" spans="10:12" ht="12.75">
      <c r="J465" s="149"/>
      <c r="K465" s="149"/>
      <c r="L465" s="150"/>
    </row>
    <row r="466" spans="10:12" ht="12.75">
      <c r="J466" s="149"/>
      <c r="K466" s="149"/>
      <c r="L466" s="150"/>
    </row>
    <row r="467" spans="10:12" ht="12.75">
      <c r="J467" s="149"/>
      <c r="K467" s="149"/>
      <c r="L467" s="150"/>
    </row>
    <row r="468" spans="10:12" ht="12.75">
      <c r="J468" s="149"/>
      <c r="K468" s="149"/>
      <c r="L468" s="150"/>
    </row>
    <row r="469" spans="10:12" ht="12.75">
      <c r="J469" s="149"/>
      <c r="K469" s="149"/>
      <c r="L469" s="150"/>
    </row>
    <row r="470" spans="10:12" ht="12.75">
      <c r="J470" s="149"/>
      <c r="K470" s="149"/>
      <c r="L470" s="150"/>
    </row>
    <row r="471" spans="10:12" ht="12.75">
      <c r="J471" s="149"/>
      <c r="K471" s="149"/>
      <c r="L471" s="150"/>
    </row>
    <row r="472" spans="10:12" ht="12.75">
      <c r="J472" s="149"/>
      <c r="K472" s="149"/>
      <c r="L472" s="150"/>
    </row>
    <row r="473" spans="10:12" ht="12.75">
      <c r="J473" s="149"/>
      <c r="K473" s="149"/>
      <c r="L473" s="150"/>
    </row>
    <row r="474" spans="10:12" ht="12.75">
      <c r="J474" s="149"/>
      <c r="K474" s="149"/>
      <c r="L474" s="150"/>
    </row>
    <row r="475" spans="10:12" ht="12.75">
      <c r="J475" s="149"/>
      <c r="K475" s="149"/>
      <c r="L475" s="150"/>
    </row>
    <row r="476" spans="10:12" ht="12.75">
      <c r="J476" s="149"/>
      <c r="K476" s="149"/>
      <c r="L476" s="150"/>
    </row>
    <row r="477" spans="10:12" ht="12.75">
      <c r="J477" s="149"/>
      <c r="K477" s="149"/>
      <c r="L477" s="150"/>
    </row>
    <row r="478" spans="10:12" ht="12.75">
      <c r="J478" s="149"/>
      <c r="K478" s="149"/>
      <c r="L478" s="150"/>
    </row>
    <row r="479" spans="10:12" ht="12.75">
      <c r="J479" s="149"/>
      <c r="K479" s="149"/>
      <c r="L479" s="150"/>
    </row>
    <row r="480" spans="10:12" ht="12.75">
      <c r="J480" s="149"/>
      <c r="K480" s="149"/>
      <c r="L480" s="150"/>
    </row>
    <row r="481" spans="10:12" ht="12.75">
      <c r="J481" s="149"/>
      <c r="K481" s="149"/>
      <c r="L481" s="150"/>
    </row>
    <row r="482" spans="10:12" ht="12.75">
      <c r="J482" s="149"/>
      <c r="K482" s="149"/>
      <c r="L482" s="150"/>
    </row>
    <row r="483" spans="10:12" ht="12.75">
      <c r="J483" s="149"/>
      <c r="K483" s="149"/>
      <c r="L483" s="150"/>
    </row>
    <row r="484" spans="10:12" ht="12.75">
      <c r="J484" s="149"/>
      <c r="K484" s="149"/>
      <c r="L484" s="150"/>
    </row>
    <row r="485" spans="10:12" ht="12.75">
      <c r="J485" s="149"/>
      <c r="K485" s="149"/>
      <c r="L485" s="150"/>
    </row>
    <row r="486" spans="10:12" ht="12.75">
      <c r="J486" s="149"/>
      <c r="K486" s="149"/>
      <c r="L486" s="150"/>
    </row>
    <row r="487" spans="10:12" ht="12.75">
      <c r="J487" s="149"/>
      <c r="K487" s="149"/>
      <c r="L487" s="150"/>
    </row>
    <row r="488" spans="10:12" ht="12.75">
      <c r="J488" s="149"/>
      <c r="K488" s="149"/>
      <c r="L488" s="150"/>
    </row>
    <row r="489" spans="10:12" ht="12.75">
      <c r="J489" s="149"/>
      <c r="K489" s="149"/>
      <c r="L489" s="150"/>
    </row>
    <row r="490" spans="10:12" ht="12.75">
      <c r="J490" s="149"/>
      <c r="K490" s="149"/>
      <c r="L490" s="150"/>
    </row>
    <row r="491" spans="10:12" ht="12.75">
      <c r="J491" s="149"/>
      <c r="K491" s="149"/>
      <c r="L491" s="150"/>
    </row>
    <row r="492" spans="10:12" ht="12.75">
      <c r="J492" s="149"/>
      <c r="K492" s="149"/>
      <c r="L492" s="150"/>
    </row>
    <row r="493" spans="10:12" ht="12.75">
      <c r="J493" s="149"/>
      <c r="K493" s="149"/>
      <c r="L493" s="150"/>
    </row>
    <row r="494" spans="10:12" ht="12.75">
      <c r="J494" s="149"/>
      <c r="K494" s="149"/>
      <c r="L494" s="150"/>
    </row>
    <row r="495" spans="10:12" ht="12.75">
      <c r="J495" s="149"/>
      <c r="K495" s="149"/>
      <c r="L495" s="150"/>
    </row>
    <row r="496" spans="10:12" ht="12.75">
      <c r="J496" s="149"/>
      <c r="K496" s="149"/>
      <c r="L496" s="150"/>
    </row>
    <row r="497" spans="10:12" ht="12.75">
      <c r="J497" s="149"/>
      <c r="K497" s="149"/>
      <c r="L497" s="150"/>
    </row>
    <row r="498" spans="10:12" ht="12.75">
      <c r="J498" s="149"/>
      <c r="K498" s="149"/>
      <c r="L498" s="150"/>
    </row>
    <row r="499" spans="10:12" ht="12.75">
      <c r="J499" s="149"/>
      <c r="K499" s="149"/>
      <c r="L499" s="150"/>
    </row>
    <row r="500" spans="10:12" ht="12.75">
      <c r="J500" s="149"/>
      <c r="K500" s="149"/>
      <c r="L500" s="150"/>
    </row>
    <row r="501" spans="10:12" ht="12.75">
      <c r="J501" s="149"/>
      <c r="K501" s="149"/>
      <c r="L501" s="150"/>
    </row>
    <row r="502" spans="10:12" ht="12.75">
      <c r="J502" s="149"/>
      <c r="K502" s="149"/>
      <c r="L502" s="150"/>
    </row>
    <row r="503" spans="10:12" ht="12.75">
      <c r="J503" s="149"/>
      <c r="K503" s="149"/>
      <c r="L503" s="150"/>
    </row>
    <row r="504" spans="10:12" ht="12.75">
      <c r="J504" s="149"/>
      <c r="K504" s="149"/>
      <c r="L504" s="150"/>
    </row>
    <row r="505" spans="10:12" ht="12.75">
      <c r="J505" s="149"/>
      <c r="K505" s="149"/>
      <c r="L505" s="150"/>
    </row>
    <row r="506" spans="10:12" ht="12.75">
      <c r="J506" s="149"/>
      <c r="K506" s="149"/>
      <c r="L506" s="150"/>
    </row>
    <row r="507" spans="10:12" ht="12.75">
      <c r="J507" s="149"/>
      <c r="K507" s="149"/>
      <c r="L507" s="150"/>
    </row>
    <row r="508" spans="10:12" ht="12.75">
      <c r="J508" s="149"/>
      <c r="K508" s="149"/>
      <c r="L508" s="150"/>
    </row>
    <row r="509" spans="10:12" ht="12.75">
      <c r="J509" s="149"/>
      <c r="K509" s="149"/>
      <c r="L509" s="150"/>
    </row>
    <row r="510" spans="10:12" ht="12.75">
      <c r="J510" s="149"/>
      <c r="K510" s="149"/>
      <c r="L510" s="150"/>
    </row>
    <row r="511" spans="10:12" ht="12.75">
      <c r="J511" s="149"/>
      <c r="K511" s="149"/>
      <c r="L511" s="150"/>
    </row>
    <row r="512" spans="10:12" ht="12.75">
      <c r="J512" s="149"/>
      <c r="K512" s="149"/>
      <c r="L512" s="150"/>
    </row>
    <row r="513" spans="10:12" ht="12.75">
      <c r="J513" s="149"/>
      <c r="K513" s="149"/>
      <c r="L513" s="150"/>
    </row>
  </sheetData>
  <sheetProtection sort="0"/>
  <printOptions/>
  <pageMargins left="0.31" right="0.41" top="0.31" bottom="0.32" header="0.16" footer="0.16"/>
  <pageSetup horizontalDpi="600" verticalDpi="600" orientation="portrait" paperSize="9" scale="78" r:id="rId1"/>
  <headerFooter alignWithMargins="0">
    <oddFooter>&amp;C&amp;P&amp;R&amp;"Arial Cyr,курсив"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3"/>
  <sheetViews>
    <sheetView view="pageBreakPreview" zoomScale="60" zoomScaleNormal="80" workbookViewId="0" topLeftCell="A1">
      <pane xSplit="4" topLeftCell="E1" activePane="topRight" state="frozen"/>
      <selection pane="topLeft" activeCell="A1" sqref="A1"/>
      <selection pane="topRight" activeCell="K24" sqref="K24"/>
    </sheetView>
  </sheetViews>
  <sheetFormatPr defaultColWidth="9.00390625" defaultRowHeight="12.75" outlineLevelRow="1"/>
  <cols>
    <col min="1" max="1" width="5.375" style="0" customWidth="1"/>
    <col min="2" max="2" width="23.875" style="51" customWidth="1"/>
    <col min="3" max="3" width="18.625" style="0" customWidth="1"/>
    <col min="4" max="4" width="29.25390625" style="0" customWidth="1"/>
    <col min="5" max="5" width="1.25" style="0" customWidth="1"/>
    <col min="6" max="6" width="8.00390625" style="83" customWidth="1"/>
    <col min="7" max="7" width="7.25390625" style="83" customWidth="1"/>
    <col min="8" max="8" width="7.875" style="83" customWidth="1"/>
    <col min="9" max="9" width="10.125" style="83" customWidth="1"/>
    <col min="10" max="10" width="0.875" style="83" customWidth="1"/>
    <col min="11" max="11" width="4.375" style="83" customWidth="1"/>
  </cols>
  <sheetData>
    <row r="1" spans="1:10" ht="20.25">
      <c r="A1" s="1" t="s">
        <v>0</v>
      </c>
      <c r="F1" s="18" t="s">
        <v>38</v>
      </c>
      <c r="G1" s="82"/>
      <c r="H1" s="20"/>
      <c r="I1" s="82"/>
      <c r="J1" s="82"/>
    </row>
    <row r="3" spans="2:9" ht="18">
      <c r="B3" s="9" t="s">
        <v>15</v>
      </c>
      <c r="C3" s="134" t="s">
        <v>268</v>
      </c>
      <c r="D3" s="19"/>
      <c r="E3" s="3"/>
      <c r="G3" s="83" t="s">
        <v>1</v>
      </c>
      <c r="I3" s="21" t="s">
        <v>24</v>
      </c>
    </row>
    <row r="5" spans="6:9" ht="12.75">
      <c r="F5" s="84" t="s">
        <v>21</v>
      </c>
      <c r="I5" s="85">
        <v>166</v>
      </c>
    </row>
    <row r="6" spans="2:8" ht="12.75">
      <c r="B6" s="8" t="s">
        <v>29</v>
      </c>
      <c r="C6" s="22">
        <v>12</v>
      </c>
      <c r="F6" s="83" t="s">
        <v>20</v>
      </c>
      <c r="H6" s="86">
        <f>I5/F8</f>
        <v>3.3877551020408165</v>
      </c>
    </row>
    <row r="7" spans="6:9" ht="13.5" thickBot="1">
      <c r="F7" s="83" t="s">
        <v>3</v>
      </c>
      <c r="G7" s="87"/>
      <c r="I7" s="83" t="s">
        <v>4</v>
      </c>
    </row>
    <row r="8" spans="1:11" ht="21" thickBot="1">
      <c r="A8" s="24" t="s">
        <v>5</v>
      </c>
      <c r="B8" s="52"/>
      <c r="C8" s="3"/>
      <c r="D8" s="3"/>
      <c r="E8" s="3"/>
      <c r="F8" s="88">
        <v>49</v>
      </c>
      <c r="G8" s="87"/>
      <c r="H8" s="89"/>
      <c r="I8" s="88">
        <v>80</v>
      </c>
      <c r="J8" s="87"/>
      <c r="K8" s="87"/>
    </row>
    <row r="9" spans="1:11" s="11" customFormat="1" ht="39.75" customHeight="1" thickBot="1">
      <c r="A9" s="28" t="s">
        <v>6</v>
      </c>
      <c r="B9" s="53" t="s">
        <v>22</v>
      </c>
      <c r="C9" s="29" t="s">
        <v>7</v>
      </c>
      <c r="D9" s="29" t="s">
        <v>8</v>
      </c>
      <c r="E9" s="30"/>
      <c r="F9" s="90" t="s">
        <v>9</v>
      </c>
      <c r="G9" s="90" t="s">
        <v>10</v>
      </c>
      <c r="H9" s="90" t="s">
        <v>11</v>
      </c>
      <c r="I9" s="90" t="s">
        <v>12</v>
      </c>
      <c r="J9" s="91"/>
      <c r="K9" s="92" t="s">
        <v>17</v>
      </c>
    </row>
    <row r="10" spans="1:9" s="62" customFormat="1" ht="12.75">
      <c r="A10" s="147">
        <v>60</v>
      </c>
      <c r="B10" s="146" t="s">
        <v>321</v>
      </c>
      <c r="C10" s="147" t="s">
        <v>36</v>
      </c>
      <c r="D10" s="147" t="s">
        <v>322</v>
      </c>
      <c r="F10" s="93">
        <v>15</v>
      </c>
      <c r="G10" s="93">
        <v>65.5</v>
      </c>
      <c r="H10" s="94">
        <f>IF((G10-$F$8)&lt;0,0,IF(G10&gt;$I$8,"снят",(G10-$F$8)))</f>
        <v>16.5</v>
      </c>
      <c r="I10" s="94">
        <f>IF(OR(F10="снят",H10="снят"),100,F10+H10)</f>
        <v>31.5</v>
      </c>
    </row>
    <row r="11" spans="1:11" s="62" customFormat="1" ht="12.75">
      <c r="A11" s="47">
        <v>61</v>
      </c>
      <c r="B11" s="54" t="s">
        <v>97</v>
      </c>
      <c r="C11" s="14" t="s">
        <v>61</v>
      </c>
      <c r="D11" s="78" t="s">
        <v>98</v>
      </c>
      <c r="E11" s="15"/>
      <c r="F11" s="93" t="s">
        <v>323</v>
      </c>
      <c r="G11" s="93"/>
      <c r="H11" s="94">
        <f>IF((G11-$F$8)&lt;0,0,IF(G11&gt;$I$8,"снят",(G11-$F$8)))</f>
        <v>0</v>
      </c>
      <c r="I11" s="94">
        <f>IF(OR(F11="снят",H11="снят"),100,F11+H11)</f>
        <v>100</v>
      </c>
      <c r="J11" s="16"/>
      <c r="K11" s="13"/>
    </row>
    <row r="12" spans="1:11" ht="12.75">
      <c r="A12" s="63">
        <v>10</v>
      </c>
      <c r="B12" s="64" t="s">
        <v>228</v>
      </c>
      <c r="C12" s="65"/>
      <c r="D12" s="80"/>
      <c r="E12" s="66"/>
      <c r="F12" s="67"/>
      <c r="G12" s="61">
        <f>SUM(G13:G15)</f>
        <v>138</v>
      </c>
      <c r="H12" s="59"/>
      <c r="I12" s="61">
        <f>SUM(I13:I15)</f>
        <v>0</v>
      </c>
      <c r="J12" s="65"/>
      <c r="K12" s="68">
        <v>1</v>
      </c>
    </row>
    <row r="13" spans="1:11" ht="12.75" outlineLevel="1">
      <c r="A13" s="47">
        <v>89</v>
      </c>
      <c r="B13" s="50" t="s">
        <v>221</v>
      </c>
      <c r="C13" s="4" t="s">
        <v>61</v>
      </c>
      <c r="D13" s="39" t="s">
        <v>222</v>
      </c>
      <c r="E13" s="15"/>
      <c r="F13" s="93">
        <v>0</v>
      </c>
      <c r="G13" s="93">
        <v>46.09</v>
      </c>
      <c r="H13" s="94">
        <f>IF((G13-$F$8)&lt;0,0,IF(G13&gt;$I$8,"снят",(G13-$F$8)))</f>
        <v>0</v>
      </c>
      <c r="I13" s="94">
        <f>IF(OR(F13="снят",H13="снят"),100,F13+H13)</f>
        <v>0</v>
      </c>
      <c r="J13" s="95"/>
      <c r="K13" s="96"/>
    </row>
    <row r="14" spans="1:11" ht="12.75" outlineLevel="1">
      <c r="A14" s="47">
        <v>90</v>
      </c>
      <c r="B14" s="50" t="s">
        <v>178</v>
      </c>
      <c r="C14" s="4" t="s">
        <v>59</v>
      </c>
      <c r="D14" s="79" t="s">
        <v>223</v>
      </c>
      <c r="E14" s="15"/>
      <c r="F14" s="93">
        <v>0</v>
      </c>
      <c r="G14" s="93">
        <v>45.54</v>
      </c>
      <c r="H14" s="94">
        <f>IF((G14-$F$8)&lt;0,0,IF(G14&gt;$I$8,"снят",(G14-$F$8)))</f>
        <v>0</v>
      </c>
      <c r="I14" s="94">
        <f>IF(OR(F14="снят",H14="снят"),100,F14+H14)</f>
        <v>0</v>
      </c>
      <c r="J14" s="95"/>
      <c r="K14" s="96"/>
    </row>
    <row r="15" spans="1:11" s="62" customFormat="1" ht="12.75" outlineLevel="1">
      <c r="A15" s="47">
        <v>91</v>
      </c>
      <c r="B15" s="50" t="s">
        <v>224</v>
      </c>
      <c r="C15" s="4" t="s">
        <v>73</v>
      </c>
      <c r="D15" s="39" t="s">
        <v>225</v>
      </c>
      <c r="E15" s="15">
        <v>11011</v>
      </c>
      <c r="F15" s="93">
        <v>0</v>
      </c>
      <c r="G15" s="93">
        <v>46.37</v>
      </c>
      <c r="H15" s="14">
        <f>IF((G15-Личн_L!$F$8)&lt;0,0,IF(G15&gt;Личн_L!$I$8,"снят",(G15-Личн_L!$F$8)))</f>
        <v>0</v>
      </c>
      <c r="I15" s="14">
        <f>IF(OR(F15="снят",H15="снят"),100,F15+H15)</f>
        <v>0</v>
      </c>
      <c r="J15" s="95"/>
      <c r="K15" s="96"/>
    </row>
    <row r="16" spans="1:11" ht="12.75">
      <c r="A16" s="63">
        <v>3</v>
      </c>
      <c r="B16" s="56" t="s">
        <v>99</v>
      </c>
      <c r="C16" s="65"/>
      <c r="D16" s="80"/>
      <c r="E16" s="66"/>
      <c r="F16" s="67"/>
      <c r="G16" s="61">
        <f>SUM(G17:G19)</f>
        <v>151.79</v>
      </c>
      <c r="H16" s="59"/>
      <c r="I16" s="61">
        <f>SUM(I17:I19)</f>
        <v>19.25</v>
      </c>
      <c r="J16" s="65"/>
      <c r="K16" s="68">
        <v>2</v>
      </c>
    </row>
    <row r="17" spans="1:11" ht="12.75" outlineLevel="1">
      <c r="A17" s="47">
        <v>68</v>
      </c>
      <c r="B17" s="50" t="s">
        <v>92</v>
      </c>
      <c r="C17" s="4" t="s">
        <v>61</v>
      </c>
      <c r="D17" s="79" t="s">
        <v>93</v>
      </c>
      <c r="E17" s="15"/>
      <c r="F17" s="93">
        <v>5</v>
      </c>
      <c r="G17" s="93">
        <v>50.85</v>
      </c>
      <c r="H17" s="94">
        <f>IF((G17-$F$8)&lt;0,0,IF(G17&gt;$I$8,"снят",(G17-$F$8)))</f>
        <v>1.8500000000000014</v>
      </c>
      <c r="I17" s="94">
        <f>IF(OR(F17="снят",H17="снят"),100,F17+H17)</f>
        <v>6.850000000000001</v>
      </c>
      <c r="J17" s="95"/>
      <c r="K17" s="96"/>
    </row>
    <row r="18" spans="1:11" ht="12.75" outlineLevel="1">
      <c r="A18" s="47">
        <v>69</v>
      </c>
      <c r="B18" s="50" t="s">
        <v>88</v>
      </c>
      <c r="C18" s="4" t="s">
        <v>61</v>
      </c>
      <c r="D18" s="39" t="s">
        <v>94</v>
      </c>
      <c r="E18" s="15"/>
      <c r="F18" s="93">
        <v>5</v>
      </c>
      <c r="G18" s="93">
        <v>56.4</v>
      </c>
      <c r="H18" s="94">
        <f>IF((G18-$F$8)&lt;0,0,IF(G18&gt;$I$8,"снят",(G18-$F$8)))</f>
        <v>7.399999999999999</v>
      </c>
      <c r="I18" s="94">
        <f>IF(OR(F18="снят",H18="снят"),100,F18+H18)</f>
        <v>12.399999999999999</v>
      </c>
      <c r="J18" s="95"/>
      <c r="K18" s="96"/>
    </row>
    <row r="19" spans="1:11" s="62" customFormat="1" ht="12.75" outlineLevel="1">
      <c r="A19" s="47">
        <v>70</v>
      </c>
      <c r="B19" s="54" t="s">
        <v>95</v>
      </c>
      <c r="C19" s="14" t="s">
        <v>61</v>
      </c>
      <c r="D19" s="76" t="s">
        <v>96</v>
      </c>
      <c r="E19" s="15">
        <v>11011</v>
      </c>
      <c r="F19" s="93">
        <v>0</v>
      </c>
      <c r="G19" s="93">
        <v>44.54</v>
      </c>
      <c r="H19" s="14">
        <f>IF((G19-Личн_L!$F$8)&lt;0,0,IF(G19&gt;Личн_L!$I$8,"снят",(G19-Личн_L!$F$8)))</f>
        <v>0</v>
      </c>
      <c r="I19" s="14">
        <f>IF(OR(F19="снят",H19="снят"),100,F19+H19)</f>
        <v>0</v>
      </c>
      <c r="J19" s="95"/>
      <c r="K19" s="96"/>
    </row>
    <row r="20" spans="1:11" ht="12.75">
      <c r="A20" s="58">
        <v>11</v>
      </c>
      <c r="B20" s="56" t="s">
        <v>290</v>
      </c>
      <c r="C20" s="59"/>
      <c r="D20" s="77"/>
      <c r="E20" s="60"/>
      <c r="F20" s="61"/>
      <c r="G20" s="61">
        <f>SUM(G21:G23)</f>
        <v>149.13</v>
      </c>
      <c r="H20" s="59"/>
      <c r="I20" s="61">
        <f>SUM(I21:I23)</f>
        <v>24.630000000000003</v>
      </c>
      <c r="J20" s="59"/>
      <c r="K20" s="57">
        <v>3</v>
      </c>
    </row>
    <row r="21" spans="1:11" ht="12.75" outlineLevel="1">
      <c r="A21" s="47">
        <v>92</v>
      </c>
      <c r="B21" s="50" t="s">
        <v>121</v>
      </c>
      <c r="C21" s="4" t="s">
        <v>124</v>
      </c>
      <c r="D21" s="39" t="s">
        <v>125</v>
      </c>
      <c r="E21" s="15"/>
      <c r="F21" s="123">
        <v>0</v>
      </c>
      <c r="G21" s="93">
        <v>46.5</v>
      </c>
      <c r="H21" s="94">
        <f>IF((G21-$F$8)&lt;0,0,IF(G21&gt;$I$8,"снят",(G21-$F$8)))</f>
        <v>0</v>
      </c>
      <c r="I21" s="94">
        <f>IF(OR(F21="снят",H21="снят"),100,F21+H21)</f>
        <v>0</v>
      </c>
      <c r="J21" s="95"/>
      <c r="K21" s="124"/>
    </row>
    <row r="22" spans="1:11" ht="12.75" outlineLevel="1">
      <c r="A22" s="47">
        <v>93</v>
      </c>
      <c r="B22" s="54" t="s">
        <v>58</v>
      </c>
      <c r="C22" s="14" t="s">
        <v>59</v>
      </c>
      <c r="D22" s="76" t="s">
        <v>60</v>
      </c>
      <c r="E22" s="15"/>
      <c r="F22" s="123">
        <v>10</v>
      </c>
      <c r="G22" s="93">
        <v>51.6</v>
      </c>
      <c r="H22" s="94">
        <f>IF((G22-$F$8)&lt;0,0,IF(G22&gt;$I$8,"снят",(G22-$F$8)))</f>
        <v>2.6000000000000014</v>
      </c>
      <c r="I22" s="94">
        <f>IF(OR(F22="снят",H22="снят"),100,F22+H22)</f>
        <v>12.600000000000001</v>
      </c>
      <c r="J22" s="95"/>
      <c r="K22" s="124"/>
    </row>
    <row r="23" spans="1:11" ht="12.75" outlineLevel="1">
      <c r="A23" s="47">
        <v>94</v>
      </c>
      <c r="B23" s="74" t="s">
        <v>310</v>
      </c>
      <c r="C23" s="75" t="s">
        <v>61</v>
      </c>
      <c r="D23" s="79" t="s">
        <v>287</v>
      </c>
      <c r="E23" s="15">
        <v>11011</v>
      </c>
      <c r="F23" s="93">
        <v>10</v>
      </c>
      <c r="G23" s="93">
        <v>51.03</v>
      </c>
      <c r="H23" s="14">
        <f>IF((G23-Личн_L!$F$8)&lt;0,0,IF(G23&gt;Личн_L!$I$8,"снят",(G23-Личн_L!$F$8)))</f>
        <v>2.030000000000001</v>
      </c>
      <c r="I23" s="14">
        <f>IF(OR(F23="снят",H23="снят"),100,F23+H23)</f>
        <v>12.030000000000001</v>
      </c>
      <c r="J23" s="95"/>
      <c r="K23" s="96"/>
    </row>
    <row r="24" spans="1:11" ht="12.75">
      <c r="A24" s="58">
        <v>6</v>
      </c>
      <c r="B24" s="56" t="s">
        <v>226</v>
      </c>
      <c r="C24" s="72"/>
      <c r="D24" s="77"/>
      <c r="E24" s="60"/>
      <c r="F24" s="61"/>
      <c r="G24" s="61">
        <f>SUM(G25:G27)</f>
        <v>156.97</v>
      </c>
      <c r="H24" s="59"/>
      <c r="I24" s="61">
        <f>SUM(I25:I27)</f>
        <v>38.91</v>
      </c>
      <c r="J24" s="59"/>
      <c r="K24" s="57">
        <v>4</v>
      </c>
    </row>
    <row r="25" spans="1:11" ht="12.75" outlineLevel="1">
      <c r="A25" s="47">
        <v>77</v>
      </c>
      <c r="B25" s="50" t="s">
        <v>178</v>
      </c>
      <c r="C25" s="4" t="s">
        <v>61</v>
      </c>
      <c r="D25" s="39" t="s">
        <v>209</v>
      </c>
      <c r="E25" s="15"/>
      <c r="F25" s="93">
        <v>10</v>
      </c>
      <c r="G25" s="93">
        <v>56.94</v>
      </c>
      <c r="H25" s="94">
        <f>IF((G25-$F$8)&lt;0,0,IF(G25&gt;$I$8,"снят",(G25-$F$8)))</f>
        <v>7.939999999999998</v>
      </c>
      <c r="I25" s="94">
        <f>IF(OR(F25="снят",H25="снят"),100,F25+H25)</f>
        <v>17.939999999999998</v>
      </c>
      <c r="J25" s="95"/>
      <c r="K25" s="96"/>
    </row>
    <row r="26" spans="1:11" ht="12.75" outlineLevel="1">
      <c r="A26" s="48">
        <v>78</v>
      </c>
      <c r="B26" s="50" t="s">
        <v>171</v>
      </c>
      <c r="C26" s="14" t="s">
        <v>59</v>
      </c>
      <c r="D26" s="39" t="s">
        <v>210</v>
      </c>
      <c r="E26" s="15"/>
      <c r="F26" s="93">
        <v>5</v>
      </c>
      <c r="G26" s="93">
        <v>45.06</v>
      </c>
      <c r="H26" s="94">
        <f>IF((G26-$F$8)&lt;0,0,IF(G26&gt;$I$8,"снят",(G26-$F$8)))</f>
        <v>0</v>
      </c>
      <c r="I26" s="94">
        <f>IF(OR(F26="снят",H26="снят"),100,F26+H26)</f>
        <v>5</v>
      </c>
      <c r="J26" s="95"/>
      <c r="K26" s="96"/>
    </row>
    <row r="27" spans="1:11" s="62" customFormat="1" ht="12.75" outlineLevel="1">
      <c r="A27" s="47">
        <v>79</v>
      </c>
      <c r="B27" s="50" t="s">
        <v>211</v>
      </c>
      <c r="C27" s="4" t="s">
        <v>212</v>
      </c>
      <c r="D27" s="39" t="s">
        <v>213</v>
      </c>
      <c r="E27" s="15">
        <v>11011</v>
      </c>
      <c r="F27" s="93">
        <v>10</v>
      </c>
      <c r="G27" s="93">
        <v>54.97</v>
      </c>
      <c r="H27" s="14">
        <f>IF((G27-Личн_L!$F$8)&lt;0,0,IF(G27&gt;Личн_L!$I$8,"снят",(G27-Личн_L!$F$8)))</f>
        <v>5.969999999999999</v>
      </c>
      <c r="I27" s="14">
        <f>IF(OR(F27="снят",H27="снят"),100,F27+H27)</f>
        <v>15.969999999999999</v>
      </c>
      <c r="J27" s="95"/>
      <c r="K27" s="96"/>
    </row>
    <row r="28" spans="1:11" ht="12.75">
      <c r="A28" s="58">
        <v>9</v>
      </c>
      <c r="B28" s="56" t="s">
        <v>291</v>
      </c>
      <c r="C28" s="59"/>
      <c r="D28" s="77"/>
      <c r="E28" s="60"/>
      <c r="F28" s="61"/>
      <c r="G28" s="61">
        <f>SUM(G29:G31)</f>
        <v>162.28</v>
      </c>
      <c r="H28" s="59"/>
      <c r="I28" s="61">
        <f>SUM(I29:I31)</f>
        <v>45.28</v>
      </c>
      <c r="J28" s="59"/>
      <c r="K28" s="57">
        <v>5</v>
      </c>
    </row>
    <row r="29" spans="1:11" ht="12.75" outlineLevel="1">
      <c r="A29" s="47">
        <v>86</v>
      </c>
      <c r="B29" s="50" t="s">
        <v>119</v>
      </c>
      <c r="C29" s="4" t="s">
        <v>50</v>
      </c>
      <c r="D29" s="39" t="s">
        <v>126</v>
      </c>
      <c r="E29" s="15"/>
      <c r="F29" s="93">
        <v>0</v>
      </c>
      <c r="G29" s="93">
        <v>54.56</v>
      </c>
      <c r="H29" s="94">
        <f>IF((G29-$F$8)&lt;0,0,IF(G29&gt;$I$8,"снят",(G29-$F$8)))</f>
        <v>5.560000000000002</v>
      </c>
      <c r="I29" s="94">
        <f>IF(OR(F29="снят",H29="снят"),100,F29+H29)</f>
        <v>5.560000000000002</v>
      </c>
      <c r="J29" s="95"/>
      <c r="K29" s="96"/>
    </row>
    <row r="30" spans="1:11" ht="12.75" outlineLevel="1">
      <c r="A30" s="47">
        <v>87</v>
      </c>
      <c r="B30" s="50" t="s">
        <v>45</v>
      </c>
      <c r="C30" s="4" t="s">
        <v>288</v>
      </c>
      <c r="D30" s="39" t="s">
        <v>46</v>
      </c>
      <c r="E30" s="15"/>
      <c r="F30" s="93">
        <v>25</v>
      </c>
      <c r="G30" s="93">
        <v>57.91</v>
      </c>
      <c r="H30" s="94">
        <f>IF((G30-$F$8)&lt;0,0,IF(G30&gt;$I$8,"снят",(G30-$F$8)))</f>
        <v>8.909999999999997</v>
      </c>
      <c r="I30" s="94">
        <f>IF(OR(F30="снят",H30="снят"),100,F30+H30)</f>
        <v>33.91</v>
      </c>
      <c r="J30" s="95"/>
      <c r="K30" s="96"/>
    </row>
    <row r="31" spans="1:11" s="62" customFormat="1" ht="12.75" outlineLevel="1">
      <c r="A31" s="47">
        <v>88</v>
      </c>
      <c r="B31" s="54" t="s">
        <v>127</v>
      </c>
      <c r="C31" s="14" t="s">
        <v>128</v>
      </c>
      <c r="D31" s="76" t="s">
        <v>129</v>
      </c>
      <c r="E31" s="15"/>
      <c r="F31" s="93">
        <v>5</v>
      </c>
      <c r="G31" s="93">
        <v>49.81</v>
      </c>
      <c r="H31" s="14">
        <f>IF((G31-Личн_L!$F$8)&lt;0,0,IF(G31&gt;Личн_L!$I$8,"снят",(G31-Личн_L!$F$8)))</f>
        <v>0.8100000000000023</v>
      </c>
      <c r="I31" s="14">
        <f>IF(OR(F31="снят",H31="снят"),100,F31+H31)</f>
        <v>5.810000000000002</v>
      </c>
      <c r="J31" s="95"/>
      <c r="K31" s="96"/>
    </row>
    <row r="32" spans="1:11" ht="12.75">
      <c r="A32" s="58">
        <v>8</v>
      </c>
      <c r="B32" s="56" t="s">
        <v>227</v>
      </c>
      <c r="C32" s="59"/>
      <c r="D32" s="77"/>
      <c r="E32" s="60"/>
      <c r="F32" s="67"/>
      <c r="G32" s="61">
        <f>SUM(G33:G35)</f>
        <v>96.38</v>
      </c>
      <c r="H32" s="59"/>
      <c r="I32" s="61">
        <f>SUM(I33:I35)</f>
        <v>104.25</v>
      </c>
      <c r="J32" s="59"/>
      <c r="K32" s="57">
        <v>6</v>
      </c>
    </row>
    <row r="33" spans="1:11" ht="12.75" outlineLevel="1">
      <c r="A33" s="48">
        <v>83</v>
      </c>
      <c r="B33" s="50" t="s">
        <v>214</v>
      </c>
      <c r="C33" s="4" t="s">
        <v>170</v>
      </c>
      <c r="D33" s="39" t="s">
        <v>215</v>
      </c>
      <c r="E33" s="15"/>
      <c r="F33" s="93">
        <v>0</v>
      </c>
      <c r="G33" s="93">
        <v>43.13</v>
      </c>
      <c r="H33" s="94">
        <f>IF((G33-$F$8)&lt;0,0,IF(G33&gt;$I$8,"снят",(G33-$F$8)))</f>
        <v>0</v>
      </c>
      <c r="I33" s="94">
        <f>IF(OR(F33="снят",H33="снят"),100,F33+H33)</f>
        <v>0</v>
      </c>
      <c r="J33" s="95"/>
      <c r="K33" s="96"/>
    </row>
    <row r="34" spans="1:11" ht="12.75" outlineLevel="1">
      <c r="A34" s="48">
        <v>84</v>
      </c>
      <c r="B34" s="50" t="s">
        <v>216</v>
      </c>
      <c r="C34" s="4" t="s">
        <v>217</v>
      </c>
      <c r="D34" s="39" t="s">
        <v>218</v>
      </c>
      <c r="E34" s="15"/>
      <c r="F34" s="93">
        <v>0</v>
      </c>
      <c r="G34" s="93">
        <v>53.25</v>
      </c>
      <c r="H34" s="94">
        <f>IF((G34-$F$8)&lt;0,0,IF(G34&gt;$I$8,"снят",(G34-$F$8)))</f>
        <v>4.25</v>
      </c>
      <c r="I34" s="94">
        <f>IF(OR(F34="снят",H34="снят"),100,F34+H34)</f>
        <v>4.25</v>
      </c>
      <c r="J34" s="95"/>
      <c r="K34" s="96"/>
    </row>
    <row r="35" spans="1:11" s="62" customFormat="1" ht="12.75" outlineLevel="1">
      <c r="A35" s="48">
        <v>85</v>
      </c>
      <c r="B35" s="50" t="s">
        <v>219</v>
      </c>
      <c r="C35" s="4" t="s">
        <v>59</v>
      </c>
      <c r="D35" s="39" t="s">
        <v>220</v>
      </c>
      <c r="E35" s="15">
        <v>11011</v>
      </c>
      <c r="F35" s="93" t="s">
        <v>323</v>
      </c>
      <c r="G35" s="93"/>
      <c r="H35" s="14">
        <f>IF((G35-Личн_L!$F$8)&lt;0,0,IF(G35&gt;Личн_L!$I$8,"снят",(G35-Личн_L!$F$8)))</f>
        <v>0</v>
      </c>
      <c r="I35" s="14">
        <f>IF(OR(F35="снят",H35="снят"),100,F35+H35)</f>
        <v>100</v>
      </c>
      <c r="J35" s="95"/>
      <c r="K35" s="96"/>
    </row>
    <row r="36" spans="1:11" ht="12.75">
      <c r="A36" s="58">
        <v>5</v>
      </c>
      <c r="B36" s="56" t="s">
        <v>154</v>
      </c>
      <c r="C36" s="72"/>
      <c r="D36" s="77"/>
      <c r="E36" s="60"/>
      <c r="F36" s="61"/>
      <c r="G36" s="61">
        <f>SUM(G37:G39)</f>
        <v>103.44</v>
      </c>
      <c r="H36" s="59"/>
      <c r="I36" s="61">
        <f>SUM(I37:I39)</f>
        <v>112.69</v>
      </c>
      <c r="J36" s="59"/>
      <c r="K36" s="57">
        <v>7</v>
      </c>
    </row>
    <row r="37" spans="1:11" ht="12.75" outlineLevel="1">
      <c r="A37" s="47">
        <v>74</v>
      </c>
      <c r="B37" s="74" t="s">
        <v>138</v>
      </c>
      <c r="C37" s="125" t="s">
        <v>147</v>
      </c>
      <c r="D37" s="121" t="s">
        <v>148</v>
      </c>
      <c r="E37" s="15"/>
      <c r="F37" s="93" t="s">
        <v>323</v>
      </c>
      <c r="G37" s="93"/>
      <c r="H37" s="94">
        <f>IF((G37-$F$8)&lt;0,0,IF(G37&gt;$I$8,"снят",(G37-$F$8)))</f>
        <v>0</v>
      </c>
      <c r="I37" s="94">
        <f>IF(OR(F37="снят",H37="снят"),100,F37+H37)</f>
        <v>100</v>
      </c>
      <c r="J37" s="95"/>
      <c r="K37" s="96"/>
    </row>
    <row r="38" spans="1:11" ht="12.75" outlineLevel="1">
      <c r="A38" s="47">
        <v>75</v>
      </c>
      <c r="B38" s="50" t="s">
        <v>149</v>
      </c>
      <c r="C38" s="127" t="s">
        <v>61</v>
      </c>
      <c r="D38" s="39" t="s">
        <v>150</v>
      </c>
      <c r="E38" s="15"/>
      <c r="F38" s="93">
        <v>5</v>
      </c>
      <c r="G38" s="93">
        <v>56.69</v>
      </c>
      <c r="H38" s="94">
        <f>IF((G38-$F$8)&lt;0,0,IF(G38&gt;$I$8,"снят",(G38-$F$8)))</f>
        <v>7.689999999999998</v>
      </c>
      <c r="I38" s="94">
        <f>IF(OR(F38="снят",H38="снят"),100,F38+H38)</f>
        <v>12.689999999999998</v>
      </c>
      <c r="J38" s="95"/>
      <c r="K38" s="96"/>
    </row>
    <row r="39" spans="1:11" s="62" customFormat="1" ht="12.75" outlineLevel="1">
      <c r="A39" s="48">
        <v>76</v>
      </c>
      <c r="B39" s="74" t="s">
        <v>138</v>
      </c>
      <c r="C39" s="184" t="s">
        <v>170</v>
      </c>
      <c r="D39" s="111" t="s">
        <v>151</v>
      </c>
      <c r="E39" s="15"/>
      <c r="F39" s="93">
        <v>0</v>
      </c>
      <c r="G39" s="93">
        <v>46.75</v>
      </c>
      <c r="H39" s="14">
        <f>IF((G39-Личн_L!$F$8)&lt;0,0,IF(G39&gt;Личн_L!$I$8,"снят",(G39-Личн_L!$F$8)))</f>
        <v>0</v>
      </c>
      <c r="I39" s="14">
        <f>IF(OR(F39="снят",H39="снят"),100,F39+H39)</f>
        <v>0</v>
      </c>
      <c r="J39" s="95"/>
      <c r="K39" s="96"/>
    </row>
    <row r="40" spans="1:11" ht="12.75">
      <c r="A40" s="58">
        <v>7</v>
      </c>
      <c r="B40" s="56" t="s">
        <v>292</v>
      </c>
      <c r="C40" s="59"/>
      <c r="D40" s="77"/>
      <c r="E40" s="60"/>
      <c r="F40" s="61"/>
      <c r="G40" s="61">
        <f>SUM(G41:G43)</f>
        <v>104.50999999999999</v>
      </c>
      <c r="H40" s="59"/>
      <c r="I40" s="61">
        <f>SUM(I41:I43)</f>
        <v>141.51</v>
      </c>
      <c r="J40" s="59"/>
      <c r="K40" s="57">
        <v>8</v>
      </c>
    </row>
    <row r="41" spans="1:11" ht="12.75" outlineLevel="1">
      <c r="A41" s="47">
        <v>80</v>
      </c>
      <c r="B41" s="50" t="s">
        <v>134</v>
      </c>
      <c r="C41" s="125" t="s">
        <v>132</v>
      </c>
      <c r="D41" s="39" t="s">
        <v>135</v>
      </c>
      <c r="E41" s="15"/>
      <c r="F41" s="93" t="s">
        <v>323</v>
      </c>
      <c r="G41" s="93"/>
      <c r="H41" s="94">
        <f>IF((G41-$F$8)&lt;0,0,IF(G41&gt;$I$8,"снят",(G41-$F$8)))</f>
        <v>0</v>
      </c>
      <c r="I41" s="94">
        <f>IF(OR(F41="снят",H41="снят"),100,F41+H41)</f>
        <v>100</v>
      </c>
      <c r="J41" s="95"/>
      <c r="K41" s="96"/>
    </row>
    <row r="42" spans="1:11" ht="12.75" outlineLevel="1">
      <c r="A42" s="47">
        <v>81</v>
      </c>
      <c r="B42" s="50" t="s">
        <v>112</v>
      </c>
      <c r="C42" s="14" t="s">
        <v>128</v>
      </c>
      <c r="D42" s="39" t="s">
        <v>130</v>
      </c>
      <c r="E42" s="15"/>
      <c r="F42" s="93">
        <v>20</v>
      </c>
      <c r="G42" s="93">
        <v>54.04</v>
      </c>
      <c r="H42" s="94">
        <f>IF((G42-$F$8)&lt;0,0,IF(G42&gt;$I$8,"снят",(G42-$F$8)))</f>
        <v>5.039999999999999</v>
      </c>
      <c r="I42" s="94">
        <f>IF(OR(F42="снят",H42="снят"),100,F42+H42)</f>
        <v>25.04</v>
      </c>
      <c r="J42" s="95"/>
      <c r="K42" s="96"/>
    </row>
    <row r="43" spans="1:11" s="62" customFormat="1" ht="12.75" outlineLevel="1">
      <c r="A43" s="47">
        <v>82</v>
      </c>
      <c r="B43" s="50" t="s">
        <v>63</v>
      </c>
      <c r="C43" s="4" t="s">
        <v>61</v>
      </c>
      <c r="D43" s="39" t="s">
        <v>64</v>
      </c>
      <c r="E43" s="15">
        <v>11011</v>
      </c>
      <c r="F43" s="93">
        <v>15</v>
      </c>
      <c r="G43" s="93">
        <v>50.47</v>
      </c>
      <c r="H43" s="14">
        <f>IF((G43-Личн_L!$F$8)&lt;0,0,IF(G43&gt;Личн_L!$I$8,"снят",(G43-Личн_L!$F$8)))</f>
        <v>1.4699999999999989</v>
      </c>
      <c r="I43" s="14">
        <f>IF(OR(F43="снят",H43="снят"),100,F43+H43)</f>
        <v>16.47</v>
      </c>
      <c r="J43" s="95"/>
      <c r="K43" s="96"/>
    </row>
    <row r="44" spans="1:11" ht="12.75">
      <c r="A44" s="179">
        <v>12</v>
      </c>
      <c r="B44" s="181" t="s">
        <v>313</v>
      </c>
      <c r="C44" s="183"/>
      <c r="D44" s="185"/>
      <c r="E44" s="183"/>
      <c r="F44" s="187"/>
      <c r="G44" s="61">
        <f>SUM(G45:G47)</f>
        <v>118.32</v>
      </c>
      <c r="H44" s="59"/>
      <c r="I44" s="61">
        <f>SUM(I45:I47)</f>
        <v>150.32</v>
      </c>
      <c r="J44" s="187"/>
      <c r="K44" s="57">
        <v>9</v>
      </c>
    </row>
    <row r="45" spans="1:11" ht="12.75" outlineLevel="1">
      <c r="A45" s="47">
        <v>95</v>
      </c>
      <c r="B45" s="54" t="s">
        <v>314</v>
      </c>
      <c r="C45" s="14" t="s">
        <v>55</v>
      </c>
      <c r="D45" s="76" t="s">
        <v>315</v>
      </c>
      <c r="E45" s="156"/>
      <c r="F45" s="155" t="s">
        <v>323</v>
      </c>
      <c r="G45" s="93"/>
      <c r="H45" s="94">
        <f>IF((G45-$F$8)&lt;0,0,IF(G45&gt;$I$8,"снят",(G45-$F$8)))</f>
        <v>0</v>
      </c>
      <c r="I45" s="94">
        <f>IF(OR(F45="снят",H45="снят"),100,F45+H45)</f>
        <v>100</v>
      </c>
      <c r="J45" s="157"/>
      <c r="K45" s="169"/>
    </row>
    <row r="46" spans="1:11" ht="12.75" outlineLevel="1">
      <c r="A46" s="47">
        <v>96</v>
      </c>
      <c r="B46" s="54" t="s">
        <v>316</v>
      </c>
      <c r="C46" s="14" t="s">
        <v>59</v>
      </c>
      <c r="D46" s="76" t="s">
        <v>317</v>
      </c>
      <c r="E46" s="156"/>
      <c r="F46" s="155">
        <v>25</v>
      </c>
      <c r="G46" s="93">
        <v>64.16</v>
      </c>
      <c r="H46" s="94">
        <f>IF((G46-$F$8)&lt;0,0,IF(G46&gt;$I$8,"снят",(G46-$F$8)))</f>
        <v>15.159999999999997</v>
      </c>
      <c r="I46" s="94">
        <f>IF(OR(F46="снят",H46="снят"),100,F46+H46)</f>
        <v>40.16</v>
      </c>
      <c r="J46" s="157"/>
      <c r="K46" s="169"/>
    </row>
    <row r="47" spans="1:11" ht="12.75" outlineLevel="1">
      <c r="A47" s="48">
        <v>97</v>
      </c>
      <c r="B47" s="54" t="s">
        <v>318</v>
      </c>
      <c r="C47" s="14" t="s">
        <v>319</v>
      </c>
      <c r="D47" s="76" t="s">
        <v>320</v>
      </c>
      <c r="E47" s="156"/>
      <c r="F47" s="155">
        <v>5</v>
      </c>
      <c r="G47" s="93">
        <v>54.16</v>
      </c>
      <c r="H47" s="14">
        <f>IF((G47-Личн_L!$F$8)&lt;0,0,IF(G47&gt;Личн_L!$I$8,"снят",(G47-Личн_L!$F$8)))</f>
        <v>5.159999999999997</v>
      </c>
      <c r="I47" s="14">
        <f>IF(OR(F47="снят",H47="снят"),100,F47+H47)</f>
        <v>10.159999999999997</v>
      </c>
      <c r="J47" s="157"/>
      <c r="K47" s="169"/>
    </row>
    <row r="48" spans="1:11" ht="12.75">
      <c r="A48" s="58">
        <v>4</v>
      </c>
      <c r="B48" s="56" t="s">
        <v>293</v>
      </c>
      <c r="C48" s="59"/>
      <c r="D48" s="77"/>
      <c r="E48" s="60"/>
      <c r="F48" s="61"/>
      <c r="G48" s="61">
        <f>SUM(G49:G51)</f>
        <v>50.75</v>
      </c>
      <c r="H48" s="59"/>
      <c r="I48" s="61">
        <f>SUM(I49:I51)</f>
        <v>201.75</v>
      </c>
      <c r="J48" s="59"/>
      <c r="K48" s="57">
        <v>10</v>
      </c>
    </row>
    <row r="49" spans="1:11" ht="12.75" outlineLevel="1">
      <c r="A49" s="47">
        <v>71</v>
      </c>
      <c r="B49" s="50" t="s">
        <v>304</v>
      </c>
      <c r="C49" s="4" t="s">
        <v>288</v>
      </c>
      <c r="D49" s="39" t="s">
        <v>289</v>
      </c>
      <c r="E49" s="15"/>
      <c r="F49" s="93" t="s">
        <v>323</v>
      </c>
      <c r="G49" s="93"/>
      <c r="H49" s="94">
        <f>IF((G49-$F$8)&lt;0,0,IF(G49&gt;$I$8,"снят",(G49-$F$8)))</f>
        <v>0</v>
      </c>
      <c r="I49" s="94">
        <f>IF(OR(F49="снят",H49="снят"),100,F49+H49)</f>
        <v>100</v>
      </c>
      <c r="J49" s="95"/>
      <c r="K49" s="96"/>
    </row>
    <row r="50" spans="1:11" ht="12.75" outlineLevel="1">
      <c r="A50" s="47">
        <v>72</v>
      </c>
      <c r="B50" s="50" t="s">
        <v>131</v>
      </c>
      <c r="C50" s="125" t="s">
        <v>132</v>
      </c>
      <c r="D50" s="101" t="s">
        <v>133</v>
      </c>
      <c r="E50" s="15"/>
      <c r="F50" s="93" t="s">
        <v>323</v>
      </c>
      <c r="G50" s="93"/>
      <c r="H50" s="94">
        <f>IF((G50-$F$8)&lt;0,0,IF(G50&gt;$I$8,"снят",(G50-$F$8)))</f>
        <v>0</v>
      </c>
      <c r="I50" s="94">
        <f>IF(OR(F50="снят",H50="снят"),100,F50+H50)</f>
        <v>100</v>
      </c>
      <c r="J50" s="95"/>
      <c r="K50" s="96"/>
    </row>
    <row r="51" spans="1:11" s="62" customFormat="1" ht="12.75" outlineLevel="1">
      <c r="A51" s="47">
        <v>73</v>
      </c>
      <c r="B51" s="50" t="s">
        <v>58</v>
      </c>
      <c r="C51" s="4" t="s">
        <v>61</v>
      </c>
      <c r="D51" s="39" t="s">
        <v>62</v>
      </c>
      <c r="E51" s="15">
        <v>11011</v>
      </c>
      <c r="F51" s="93">
        <v>0</v>
      </c>
      <c r="G51" s="93">
        <v>50.75</v>
      </c>
      <c r="H51" s="14">
        <f>IF((G51-Личн_L!$F$8)&lt;0,0,IF(G51&gt;Личн_L!$I$8,"снят",(G51-Личн_L!$F$8)))</f>
        <v>1.75</v>
      </c>
      <c r="I51" s="14">
        <f>IF(OR(F51="снят",H51="снят"),100,F51+H51)</f>
        <v>1.75</v>
      </c>
      <c r="J51" s="95"/>
      <c r="K51" s="96"/>
    </row>
    <row r="52" spans="1:11" ht="12.75">
      <c r="A52" s="58">
        <v>2</v>
      </c>
      <c r="B52" s="56" t="s">
        <v>77</v>
      </c>
      <c r="C52" s="72"/>
      <c r="D52" s="77"/>
      <c r="E52" s="60"/>
      <c r="F52" s="61"/>
      <c r="G52" s="61">
        <f>SUM(G53:G55)</f>
        <v>50.87</v>
      </c>
      <c r="H52" s="59"/>
      <c r="I52" s="61">
        <f>SUM(I53:I55)</f>
        <v>206.87</v>
      </c>
      <c r="J52" s="59"/>
      <c r="K52" s="57">
        <v>11</v>
      </c>
    </row>
    <row r="53" spans="1:11" ht="12.75" outlineLevel="1">
      <c r="A53" s="48">
        <v>65</v>
      </c>
      <c r="B53" s="50" t="s">
        <v>79</v>
      </c>
      <c r="C53" s="4" t="s">
        <v>61</v>
      </c>
      <c r="D53" s="39" t="s">
        <v>80</v>
      </c>
      <c r="E53" s="15"/>
      <c r="F53" s="93" t="s">
        <v>323</v>
      </c>
      <c r="G53" s="93"/>
      <c r="H53" s="94">
        <f>IF((G53-$F$8)&lt;0,0,IF(G53&gt;$I$8,"снят",(G53-$F$8)))</f>
        <v>0</v>
      </c>
      <c r="I53" s="94">
        <f>IF(OR(F53="снят",H53="снят"),100,F53+H53)</f>
        <v>100</v>
      </c>
      <c r="J53" s="95"/>
      <c r="K53" s="96"/>
    </row>
    <row r="54" spans="1:11" ht="12.75" outlineLevel="1">
      <c r="A54" s="47">
        <v>66</v>
      </c>
      <c r="B54" s="50" t="s">
        <v>81</v>
      </c>
      <c r="C54" s="4" t="s">
        <v>61</v>
      </c>
      <c r="D54" s="39" t="s">
        <v>82</v>
      </c>
      <c r="E54" s="15"/>
      <c r="F54" s="93" t="s">
        <v>323</v>
      </c>
      <c r="G54" s="93"/>
      <c r="H54" s="94">
        <f>IF((G54-$F$8)&lt;0,0,IF(G54&gt;$I$8,"снят",(G54-$F$8)))</f>
        <v>0</v>
      </c>
      <c r="I54" s="94">
        <f>IF(OR(F54="снят",H54="снят"),100,F54+H54)</f>
        <v>100</v>
      </c>
      <c r="J54" s="95"/>
      <c r="K54" s="96"/>
    </row>
    <row r="55" spans="1:11" s="62" customFormat="1" ht="12.75" outlineLevel="1">
      <c r="A55" s="47">
        <v>67</v>
      </c>
      <c r="B55" s="54" t="s">
        <v>152</v>
      </c>
      <c r="C55" s="14" t="s">
        <v>128</v>
      </c>
      <c r="D55" s="76" t="s">
        <v>153</v>
      </c>
      <c r="E55" s="15"/>
      <c r="F55" s="93">
        <v>5</v>
      </c>
      <c r="G55" s="93">
        <v>50.87</v>
      </c>
      <c r="H55" s="14">
        <f>IF((G55-Личн_L!$F$8)&lt;0,0,IF(G55&gt;Личн_L!$I$8,"снят",(G55-Личн_L!$F$8)))</f>
        <v>1.8699999999999974</v>
      </c>
      <c r="I55" s="14">
        <f>IF(OR(F55="снят",H55="снят"),100,F55+H55)</f>
        <v>6.869999999999997</v>
      </c>
      <c r="J55" s="95"/>
      <c r="K55" s="96"/>
    </row>
    <row r="56" spans="1:11" ht="12.75">
      <c r="A56" s="178">
        <v>1</v>
      </c>
      <c r="B56" s="180" t="s">
        <v>48</v>
      </c>
      <c r="C56" s="182"/>
      <c r="D56" s="153"/>
      <c r="E56" s="186"/>
      <c r="F56" s="152"/>
      <c r="G56" s="152">
        <f>SUM(G57:G59)</f>
        <v>56.75</v>
      </c>
      <c r="H56" s="153"/>
      <c r="I56" s="152">
        <f>SUM(I57:I59)</f>
        <v>212.75</v>
      </c>
      <c r="J56" s="153"/>
      <c r="K56" s="153">
        <v>12</v>
      </c>
    </row>
    <row r="57" spans="1:11" ht="12.75" outlineLevel="1">
      <c r="A57" s="154">
        <v>62</v>
      </c>
      <c r="B57" s="54" t="s">
        <v>52</v>
      </c>
      <c r="C57" s="14" t="s">
        <v>53</v>
      </c>
      <c r="D57" s="14" t="s">
        <v>54</v>
      </c>
      <c r="E57" s="15"/>
      <c r="F57" s="93">
        <v>5</v>
      </c>
      <c r="G57" s="93">
        <v>56.75</v>
      </c>
      <c r="H57" s="94">
        <f>IF((G57-$F$8)&lt;0,0,IF(G57&gt;$I$8,"снят",(G57-$F$8)))</f>
        <v>7.75</v>
      </c>
      <c r="I57" s="94">
        <f>IF(OR(F57="снят",H57="снят"),100,F57+H57)</f>
        <v>12.75</v>
      </c>
      <c r="J57" s="95"/>
      <c r="K57" s="98"/>
    </row>
    <row r="58" spans="1:11" ht="12.75" outlineLevel="1">
      <c r="A58" s="154">
        <v>63</v>
      </c>
      <c r="B58" s="54" t="s">
        <v>49</v>
      </c>
      <c r="C58" s="14" t="s">
        <v>50</v>
      </c>
      <c r="D58" s="14" t="s">
        <v>51</v>
      </c>
      <c r="E58" s="15"/>
      <c r="F58" s="93" t="s">
        <v>323</v>
      </c>
      <c r="G58" s="93"/>
      <c r="H58" s="94">
        <f>IF((G58-$F$8)&lt;0,0,IF(G58&gt;$I$8,"снят",(G58-$F$8)))</f>
        <v>0</v>
      </c>
      <c r="I58" s="94">
        <f>IF(OR(F58="снят",H58="снят"),100,F58+H58)</f>
        <v>100</v>
      </c>
      <c r="J58" s="95"/>
      <c r="K58" s="98"/>
    </row>
    <row r="59" spans="1:11" s="62" customFormat="1" ht="12.75" outlineLevel="1">
      <c r="A59" s="154">
        <v>64</v>
      </c>
      <c r="B59" s="54" t="s">
        <v>52</v>
      </c>
      <c r="C59" s="14" t="s">
        <v>55</v>
      </c>
      <c r="D59" s="14" t="s">
        <v>56</v>
      </c>
      <c r="E59" s="15">
        <v>11011</v>
      </c>
      <c r="F59" s="93" t="s">
        <v>323</v>
      </c>
      <c r="G59" s="93"/>
      <c r="H59" s="14">
        <f>IF((G59-Личн_L!$F$8)&lt;0,0,IF(G59&gt;Личн_L!$I$8,"снят",(G59-Личн_L!$F$8)))</f>
        <v>0</v>
      </c>
      <c r="I59" s="14">
        <f>IF(OR(F59="снят",H59="снят"),100,F59+H59)</f>
        <v>100</v>
      </c>
      <c r="J59" s="95"/>
      <c r="K59" s="98"/>
    </row>
    <row r="60" spans="1:11" ht="12.75">
      <c r="A60" s="140"/>
      <c r="B60" s="141"/>
      <c r="C60" s="142"/>
      <c r="D60" s="142"/>
      <c r="E60" s="143"/>
      <c r="F60" s="110"/>
      <c r="G60" s="110"/>
      <c r="H60" s="144"/>
      <c r="I60" s="144"/>
      <c r="J60" s="145"/>
      <c r="K60" s="99"/>
    </row>
    <row r="61" spans="1:11" ht="12.75">
      <c r="A61" s="140"/>
      <c r="B61" s="141"/>
      <c r="C61" s="142"/>
      <c r="D61" s="142"/>
      <c r="E61" s="143"/>
      <c r="F61" s="110"/>
      <c r="G61" s="110"/>
      <c r="H61" s="144"/>
      <c r="I61" s="144"/>
      <c r="J61" s="145"/>
      <c r="K61" s="99"/>
    </row>
    <row r="62" spans="1:11" ht="12.75">
      <c r="A62" s="140"/>
      <c r="B62" s="141"/>
      <c r="C62" s="142"/>
      <c r="D62" s="142"/>
      <c r="E62" s="143"/>
      <c r="F62" s="110"/>
      <c r="G62" s="110"/>
      <c r="H62" s="144"/>
      <c r="I62" s="144"/>
      <c r="J62" s="145"/>
      <c r="K62" s="99"/>
    </row>
    <row r="63" spans="1:11" ht="12.75">
      <c r="A63" s="140"/>
      <c r="B63" s="141"/>
      <c r="C63" s="142"/>
      <c r="D63" s="142"/>
      <c r="E63" s="143"/>
      <c r="F63" s="110"/>
      <c r="G63" s="110"/>
      <c r="H63" s="144"/>
      <c r="I63" s="144"/>
      <c r="J63" s="145"/>
      <c r="K63" s="99"/>
    </row>
  </sheetData>
  <sheetProtection sort="0"/>
  <printOptions/>
  <pageMargins left="0.31" right="0.41" top="0.31" bottom="0.32" header="0.16" footer="0.16"/>
  <pageSetup horizontalDpi="600" verticalDpi="600" orientation="portrait" paperSize="9" scale="84" r:id="rId1"/>
  <headerFooter alignWithMargins="0">
    <oddFooter>&amp;C&amp;P&amp;R&amp;"Arial Cyr,курсив"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7"/>
  <sheetViews>
    <sheetView view="pageBreakPreview" zoomScale="60" zoomScaleNormal="80" workbookViewId="0" topLeftCell="A1">
      <pane xSplit="4" topLeftCell="E1" activePane="topRight" state="frozen"/>
      <selection pane="topLeft" activeCell="A1" sqref="A1"/>
      <selection pane="topRight" activeCell="B34" sqref="B34"/>
    </sheetView>
  </sheetViews>
  <sheetFormatPr defaultColWidth="9.00390625" defaultRowHeight="12.75" outlineLevelRow="1"/>
  <cols>
    <col min="1" max="1" width="5.375" style="0" customWidth="1"/>
    <col min="2" max="2" width="23.00390625" style="51" customWidth="1"/>
    <col min="3" max="3" width="16.375" style="0" customWidth="1"/>
    <col min="4" max="4" width="26.625" style="0" customWidth="1"/>
    <col min="5" max="5" width="0.875" style="0" customWidth="1"/>
    <col min="6" max="6" width="8.00390625" style="83" customWidth="1"/>
    <col min="7" max="7" width="7.25390625" style="83" customWidth="1"/>
    <col min="8" max="8" width="8.375" style="83" customWidth="1"/>
    <col min="9" max="9" width="10.125" style="83" customWidth="1"/>
    <col min="10" max="10" width="0.875" style="83" customWidth="1"/>
    <col min="11" max="11" width="4.375" style="83" customWidth="1"/>
  </cols>
  <sheetData>
    <row r="1" spans="1:10" ht="20.25">
      <c r="A1" s="1" t="s">
        <v>0</v>
      </c>
      <c r="F1" s="18" t="s">
        <v>38</v>
      </c>
      <c r="G1" s="82"/>
      <c r="H1" s="20"/>
      <c r="I1" s="82"/>
      <c r="J1" s="82"/>
    </row>
    <row r="3" spans="2:9" ht="18">
      <c r="B3" s="9" t="s">
        <v>15</v>
      </c>
      <c r="C3" s="134" t="s">
        <v>268</v>
      </c>
      <c r="D3" s="19"/>
      <c r="E3" s="3"/>
      <c r="G3" s="83" t="s">
        <v>1</v>
      </c>
      <c r="I3" s="21" t="s">
        <v>26</v>
      </c>
    </row>
    <row r="5" spans="6:9" ht="12.75">
      <c r="F5" s="84" t="s">
        <v>21</v>
      </c>
      <c r="I5" s="85">
        <v>166</v>
      </c>
    </row>
    <row r="6" spans="2:8" ht="12.75">
      <c r="B6" s="8" t="s">
        <v>29</v>
      </c>
      <c r="C6" s="22">
        <v>10</v>
      </c>
      <c r="F6" s="83" t="s">
        <v>20</v>
      </c>
      <c r="H6" s="86">
        <f>I5/F8</f>
        <v>3.3877551020408165</v>
      </c>
    </row>
    <row r="7" spans="6:9" ht="13.5" thickBot="1">
      <c r="F7" s="83" t="s">
        <v>3</v>
      </c>
      <c r="G7" s="87"/>
      <c r="I7" s="83" t="s">
        <v>4</v>
      </c>
    </row>
    <row r="8" spans="1:11" ht="21" thickBot="1">
      <c r="A8" s="24" t="s">
        <v>5</v>
      </c>
      <c r="B8" s="52"/>
      <c r="C8" s="3"/>
      <c r="D8" s="3"/>
      <c r="E8" s="3"/>
      <c r="F8" s="88">
        <v>49</v>
      </c>
      <c r="G8" s="87"/>
      <c r="H8" s="89"/>
      <c r="I8" s="88">
        <v>80</v>
      </c>
      <c r="J8" s="87"/>
      <c r="K8" s="87"/>
    </row>
    <row r="9" spans="1:11" s="11" customFormat="1" ht="39.75" customHeight="1" thickBot="1">
      <c r="A9" s="28" t="s">
        <v>6</v>
      </c>
      <c r="B9" s="53" t="s">
        <v>22</v>
      </c>
      <c r="C9" s="29" t="s">
        <v>7</v>
      </c>
      <c r="D9" s="29" t="s">
        <v>8</v>
      </c>
      <c r="E9" s="30"/>
      <c r="F9" s="90" t="s">
        <v>9</v>
      </c>
      <c r="G9" s="90" t="s">
        <v>10</v>
      </c>
      <c r="H9" s="90" t="s">
        <v>11</v>
      </c>
      <c r="I9" s="90" t="s">
        <v>12</v>
      </c>
      <c r="J9" s="91"/>
      <c r="K9" s="92" t="s">
        <v>17</v>
      </c>
    </row>
    <row r="10" spans="1:11" s="62" customFormat="1" ht="12.75">
      <c r="A10" s="47">
        <v>101</v>
      </c>
      <c r="B10" s="50" t="s">
        <v>67</v>
      </c>
      <c r="C10" s="4" t="s">
        <v>68</v>
      </c>
      <c r="D10" s="4" t="s">
        <v>69</v>
      </c>
      <c r="E10" s="104"/>
      <c r="F10" s="93" t="s">
        <v>323</v>
      </c>
      <c r="G10" s="93"/>
      <c r="H10" s="14">
        <f>IF((G10-Личн_S!$F$8)&lt;0,0,IF(G10&gt;Личн_S!$I$8,"снят",(G10-Личн_S!$F$8)))</f>
        <v>0</v>
      </c>
      <c r="I10" s="14">
        <f aca="true" t="shared" si="0" ref="I10:I17">IF(OR(F10="снят",H10="снят"),100,F10+H10)</f>
        <v>100</v>
      </c>
      <c r="J10" s="16"/>
      <c r="K10" s="13"/>
    </row>
    <row r="11" spans="1:11" ht="12.75">
      <c r="A11" s="47">
        <v>102</v>
      </c>
      <c r="B11" s="54" t="s">
        <v>70</v>
      </c>
      <c r="C11" s="14" t="s">
        <v>71</v>
      </c>
      <c r="D11" s="14" t="s">
        <v>72</v>
      </c>
      <c r="E11" s="104"/>
      <c r="F11" s="93" t="s">
        <v>323</v>
      </c>
      <c r="G11" s="93"/>
      <c r="H11" s="14">
        <f>IF((G11-Личн_S!$F$8)&lt;0,0,IF(G11&gt;Личн_S!$I$8,"снят",(G11-Личн_S!$F$8)))</f>
        <v>0</v>
      </c>
      <c r="I11" s="14">
        <f t="shared" si="0"/>
        <v>100</v>
      </c>
      <c r="J11" s="16"/>
      <c r="K11" s="13"/>
    </row>
    <row r="12" spans="1:11" ht="12.75">
      <c r="A12" s="47">
        <v>103</v>
      </c>
      <c r="B12" s="50" t="s">
        <v>57</v>
      </c>
      <c r="C12" s="4" t="s">
        <v>107</v>
      </c>
      <c r="D12" s="39" t="s">
        <v>108</v>
      </c>
      <c r="E12" s="104"/>
      <c r="F12" s="93" t="s">
        <v>323</v>
      </c>
      <c r="G12" s="93"/>
      <c r="H12" s="14">
        <f>IF((G12-Личн_S!$F$8)&lt;0,0,IF(G12&gt;Личн_S!$I$8,"снят",(G12-Личн_S!$F$8)))</f>
        <v>0</v>
      </c>
      <c r="I12" s="14">
        <f t="shared" si="0"/>
        <v>100</v>
      </c>
      <c r="J12" s="16"/>
      <c r="K12" s="13"/>
    </row>
    <row r="13" spans="1:11" s="62" customFormat="1" ht="12.75">
      <c r="A13" s="47">
        <v>104</v>
      </c>
      <c r="B13" s="50" t="s">
        <v>109</v>
      </c>
      <c r="C13" s="125" t="s">
        <v>110</v>
      </c>
      <c r="D13" s="126" t="s">
        <v>111</v>
      </c>
      <c r="E13" s="104"/>
      <c r="F13" s="93" t="s">
        <v>323</v>
      </c>
      <c r="G13" s="93"/>
      <c r="H13" s="14">
        <f>IF((G13-Личн_S!$F$8)&lt;0,0,IF(G13&gt;Личн_S!$I$8,"снят",(G13-Личн_S!$F$8)))</f>
        <v>0</v>
      </c>
      <c r="I13" s="14">
        <f t="shared" si="0"/>
        <v>100</v>
      </c>
      <c r="J13" s="16"/>
      <c r="K13" s="13"/>
    </row>
    <row r="14" spans="1:11" ht="12.75">
      <c r="A14" s="47">
        <v>106</v>
      </c>
      <c r="B14" s="74" t="s">
        <v>145</v>
      </c>
      <c r="C14" s="71" t="s">
        <v>61</v>
      </c>
      <c r="D14" s="139" t="s">
        <v>312</v>
      </c>
      <c r="E14" s="135"/>
      <c r="F14" s="122">
        <v>20</v>
      </c>
      <c r="G14" s="122">
        <v>6238</v>
      </c>
      <c r="H14" s="71" t="str">
        <f>IF((G14-Личн_S!$F$8)&lt;0,0,IF(G14&gt;Личн_S!$I$8,"снят",(G14-Личн_S!$F$8)))</f>
        <v>снят</v>
      </c>
      <c r="I14" s="71">
        <f t="shared" si="0"/>
        <v>100</v>
      </c>
      <c r="J14" s="117"/>
      <c r="K14" s="118"/>
    </row>
    <row r="15" spans="1:11" s="62" customFormat="1" ht="12.75">
      <c r="A15" s="47">
        <v>107</v>
      </c>
      <c r="B15" s="54" t="s">
        <v>140</v>
      </c>
      <c r="C15" s="14" t="s">
        <v>141</v>
      </c>
      <c r="D15" s="14" t="s">
        <v>169</v>
      </c>
      <c r="E15" s="104"/>
      <c r="F15" s="93">
        <v>5</v>
      </c>
      <c r="G15" s="93">
        <v>44.97</v>
      </c>
      <c r="H15" s="14">
        <f>IF((G15-Личн_S!$F$8)&lt;0,0,IF(G15&gt;Личн_S!$I$8,"снят",(G15-Личн_S!$F$8)))</f>
        <v>0</v>
      </c>
      <c r="I15" s="14">
        <f t="shared" si="0"/>
        <v>5</v>
      </c>
      <c r="J15" s="16"/>
      <c r="K15" s="13"/>
    </row>
    <row r="16" spans="1:11" ht="12.75">
      <c r="A16" s="47">
        <v>108</v>
      </c>
      <c r="B16" s="54" t="s">
        <v>255</v>
      </c>
      <c r="C16" s="14" t="s">
        <v>256</v>
      </c>
      <c r="D16" s="14" t="s">
        <v>258</v>
      </c>
      <c r="E16" s="104"/>
      <c r="F16" s="93" t="s">
        <v>323</v>
      </c>
      <c r="G16" s="93"/>
      <c r="H16" s="14">
        <f>IF((G16-Личн_S!$F$8)&lt;0,0,IF(G16&gt;Личн_S!$I$8,"снят",(G16-Личн_S!$F$8)))</f>
        <v>0</v>
      </c>
      <c r="I16" s="14">
        <f t="shared" si="0"/>
        <v>100</v>
      </c>
      <c r="J16" s="16"/>
      <c r="K16" s="13"/>
    </row>
    <row r="17" spans="1:11" ht="12.75">
      <c r="A17" s="47">
        <v>109</v>
      </c>
      <c r="B17" s="54" t="s">
        <v>236</v>
      </c>
      <c r="C17" s="14" t="s">
        <v>124</v>
      </c>
      <c r="D17" s="14" t="s">
        <v>237</v>
      </c>
      <c r="E17" s="104"/>
      <c r="F17" s="93"/>
      <c r="G17" s="93"/>
      <c r="H17" s="14">
        <f>IF((G17-Личн_S!$F$8)&lt;0,0,IF(G17&gt;Личн_S!$I$8,"снят",(G17-Личн_S!$F$8)))</f>
        <v>0</v>
      </c>
      <c r="I17" s="14">
        <f t="shared" si="0"/>
        <v>0</v>
      </c>
      <c r="J17" s="16"/>
      <c r="K17" s="13"/>
    </row>
    <row r="18" spans="1:11" s="62" customFormat="1" ht="12.75">
      <c r="A18" s="58">
        <v>4</v>
      </c>
      <c r="B18" s="56" t="s">
        <v>146</v>
      </c>
      <c r="C18" s="72"/>
      <c r="D18" s="77"/>
      <c r="E18" s="60"/>
      <c r="F18" s="61"/>
      <c r="G18" s="67">
        <f>G19+G20+G21</f>
        <v>153.63</v>
      </c>
      <c r="H18" s="65"/>
      <c r="I18" s="65">
        <f>SUM(I19:I21)</f>
        <v>6.6299999999999955</v>
      </c>
      <c r="J18" s="59"/>
      <c r="K18" s="57">
        <v>1</v>
      </c>
    </row>
    <row r="19" spans="1:11" ht="12.75" outlineLevel="1">
      <c r="A19" s="47">
        <v>119</v>
      </c>
      <c r="B19" s="54" t="s">
        <v>138</v>
      </c>
      <c r="C19" s="14" t="s">
        <v>61</v>
      </c>
      <c r="D19" s="14" t="s">
        <v>139</v>
      </c>
      <c r="E19" s="15"/>
      <c r="F19" s="93">
        <v>0</v>
      </c>
      <c r="G19" s="93">
        <v>52.44</v>
      </c>
      <c r="H19" s="94">
        <f>IF((G19-$F$8)&lt;0,0,IF(G19&gt;$I$8,"снят",(G19-$F$8)))</f>
        <v>3.4399999999999977</v>
      </c>
      <c r="I19" s="94">
        <f>IF(OR(F19="снят",H19="снят"),100,F19+H19)</f>
        <v>3.4399999999999977</v>
      </c>
      <c r="J19" s="95"/>
      <c r="K19" s="96"/>
    </row>
    <row r="20" spans="1:11" ht="12.75" outlineLevel="1">
      <c r="A20" s="47">
        <v>120</v>
      </c>
      <c r="B20" s="50" t="s">
        <v>140</v>
      </c>
      <c r="C20" s="7" t="s">
        <v>141</v>
      </c>
      <c r="D20" s="4" t="s">
        <v>142</v>
      </c>
      <c r="E20" s="15"/>
      <c r="F20" s="93">
        <v>0</v>
      </c>
      <c r="G20" s="93">
        <v>51</v>
      </c>
      <c r="H20" s="94">
        <f>IF((G20-$F$8)&lt;0,0,IF(G20&gt;$I$8,"снят",(G20-$F$8)))</f>
        <v>2</v>
      </c>
      <c r="I20" s="94">
        <f>IF(OR(F20="снят",H20="снят"),100,F20+H20)</f>
        <v>2</v>
      </c>
      <c r="J20" s="95"/>
      <c r="K20" s="96"/>
    </row>
    <row r="21" spans="1:11" ht="12.75" outlineLevel="1">
      <c r="A21" s="47">
        <v>121</v>
      </c>
      <c r="B21" s="54" t="s">
        <v>143</v>
      </c>
      <c r="C21" s="14" t="s">
        <v>61</v>
      </c>
      <c r="D21" s="14" t="s">
        <v>144</v>
      </c>
      <c r="E21" s="15">
        <v>11011</v>
      </c>
      <c r="F21" s="93">
        <v>0</v>
      </c>
      <c r="G21" s="93">
        <v>50.19</v>
      </c>
      <c r="H21" s="94">
        <f>IF((G21-$F$8)&lt;0,0,IF(G21&gt;$I$8,"снят",(G21-$F$8)))</f>
        <v>1.1899999999999977</v>
      </c>
      <c r="I21" s="94">
        <f>IF(OR(F21="снят",H21="снят"),100,F21+H21)</f>
        <v>1.1899999999999977</v>
      </c>
      <c r="J21" s="95"/>
      <c r="K21" s="96"/>
    </row>
    <row r="22" spans="1:11" s="62" customFormat="1" ht="12.75">
      <c r="A22" s="58">
        <v>1</v>
      </c>
      <c r="B22" s="56" t="s">
        <v>47</v>
      </c>
      <c r="C22" s="59"/>
      <c r="D22" s="77"/>
      <c r="E22" s="60"/>
      <c r="F22" s="61"/>
      <c r="G22" s="67">
        <f>G23+G24+G25</f>
        <v>146.1</v>
      </c>
      <c r="H22" s="65"/>
      <c r="I22" s="65">
        <f>SUM(I23:I25)</f>
        <v>13.280000000000001</v>
      </c>
      <c r="J22" s="59"/>
      <c r="K22" s="57">
        <v>2</v>
      </c>
    </row>
    <row r="23" spans="1:11" ht="12.75" outlineLevel="1">
      <c r="A23" s="47">
        <v>110</v>
      </c>
      <c r="B23" s="50" t="s">
        <v>33</v>
      </c>
      <c r="C23" s="14" t="s">
        <v>28</v>
      </c>
      <c r="D23" s="6" t="s">
        <v>34</v>
      </c>
      <c r="E23" s="15"/>
      <c r="F23" s="93">
        <v>5</v>
      </c>
      <c r="G23" s="93">
        <v>52.28</v>
      </c>
      <c r="H23" s="94">
        <f>IF((G23-$F$8)&lt;0,0,IF(G23&gt;$I$8,"снят",(G23-$F$8)))</f>
        <v>3.280000000000001</v>
      </c>
      <c r="I23" s="94">
        <f>IF(OR(F23="снят",H23="снят"),100,F23+H23)</f>
        <v>8.280000000000001</v>
      </c>
      <c r="J23" s="95"/>
      <c r="K23" s="96"/>
    </row>
    <row r="24" spans="1:11" ht="12.75" outlineLevel="1">
      <c r="A24" s="47">
        <v>111</v>
      </c>
      <c r="B24" s="50" t="s">
        <v>32</v>
      </c>
      <c r="C24" s="4" t="s">
        <v>28</v>
      </c>
      <c r="D24" s="14" t="s">
        <v>40</v>
      </c>
      <c r="E24" s="15"/>
      <c r="F24" s="93">
        <v>0</v>
      </c>
      <c r="G24" s="93">
        <v>47.22</v>
      </c>
      <c r="H24" s="94">
        <f>IF((G24-$F$8)&lt;0,0,IF(G24&gt;$I$8,"снят",(G24-$F$8)))</f>
        <v>0</v>
      </c>
      <c r="I24" s="94">
        <f>IF(OR(F24="снят",H24="снят"),100,F24+H24)</f>
        <v>0</v>
      </c>
      <c r="J24" s="95"/>
      <c r="K24" s="96"/>
    </row>
    <row r="25" spans="1:11" ht="12.75" outlineLevel="1">
      <c r="A25" s="47">
        <v>112</v>
      </c>
      <c r="B25" s="54" t="s">
        <v>35</v>
      </c>
      <c r="C25" s="14" t="s">
        <v>36</v>
      </c>
      <c r="D25" s="14" t="s">
        <v>37</v>
      </c>
      <c r="E25" s="15">
        <v>11011</v>
      </c>
      <c r="F25" s="93">
        <v>5</v>
      </c>
      <c r="G25" s="93">
        <v>46.6</v>
      </c>
      <c r="H25" s="94">
        <f>IF((G25-$F$8)&lt;0,0,IF(G25&gt;$I$8,"снят",(G25-$F$8)))</f>
        <v>0</v>
      </c>
      <c r="I25" s="94">
        <f>IF(OR(F25="снят",H25="снят"),100,F25+H25)</f>
        <v>5</v>
      </c>
      <c r="J25" s="95"/>
      <c r="K25" s="96"/>
    </row>
    <row r="26" spans="1:11" s="62" customFormat="1" ht="12.75">
      <c r="A26" s="58">
        <v>7</v>
      </c>
      <c r="B26" s="56" t="s">
        <v>294</v>
      </c>
      <c r="C26" s="59"/>
      <c r="D26" s="77"/>
      <c r="E26" s="60"/>
      <c r="F26" s="61"/>
      <c r="G26" s="67">
        <f>G27+G28+G29</f>
        <v>152.56</v>
      </c>
      <c r="H26" s="65"/>
      <c r="I26" s="65">
        <f>SUM(I27:I29)</f>
        <v>21.340000000000003</v>
      </c>
      <c r="J26" s="59"/>
      <c r="K26" s="57">
        <v>3</v>
      </c>
    </row>
    <row r="27" spans="1:11" ht="12.75" outlineLevel="1">
      <c r="A27" s="47">
        <v>128</v>
      </c>
      <c r="B27" s="112" t="s">
        <v>296</v>
      </c>
      <c r="C27" s="137" t="s">
        <v>73</v>
      </c>
      <c r="D27" s="189" t="s">
        <v>297</v>
      </c>
      <c r="E27" s="15"/>
      <c r="F27" s="93">
        <v>0</v>
      </c>
      <c r="G27" s="93">
        <v>51.56</v>
      </c>
      <c r="H27" s="94">
        <f>IF((G27-$F$8)&lt;0,0,IF(G27&gt;$I$8,"снят",(G27-$F$8)))</f>
        <v>2.5600000000000023</v>
      </c>
      <c r="I27" s="94">
        <f>IF(OR(F27="снят",H27="снят"),100,F27+H27)</f>
        <v>2.5600000000000023</v>
      </c>
      <c r="J27" s="95"/>
      <c r="K27" s="96"/>
    </row>
    <row r="28" spans="1:11" ht="12.75" outlineLevel="1">
      <c r="A28" s="47">
        <v>129</v>
      </c>
      <c r="B28" s="50" t="s">
        <v>131</v>
      </c>
      <c r="C28" s="4" t="s">
        <v>61</v>
      </c>
      <c r="D28" s="4" t="s">
        <v>136</v>
      </c>
      <c r="E28" s="15"/>
      <c r="F28" s="93">
        <v>10</v>
      </c>
      <c r="G28" s="93">
        <v>48.22</v>
      </c>
      <c r="H28" s="94">
        <f>IF((G28-$F$8)&lt;0,0,IF(G28&gt;$I$8,"снят",(G28-$F$8)))</f>
        <v>0</v>
      </c>
      <c r="I28" s="94">
        <f>IF(OR(F28="снят",H28="снят"),100,F28+H28)</f>
        <v>10</v>
      </c>
      <c r="J28" s="95"/>
      <c r="K28" s="96"/>
    </row>
    <row r="29" spans="1:11" ht="12.75" outlineLevel="1">
      <c r="A29" s="47">
        <v>130</v>
      </c>
      <c r="B29" s="50" t="s">
        <v>248</v>
      </c>
      <c r="C29" s="137" t="s">
        <v>309</v>
      </c>
      <c r="D29" s="4" t="s">
        <v>250</v>
      </c>
      <c r="E29" s="15">
        <v>11011</v>
      </c>
      <c r="F29" s="93">
        <v>5</v>
      </c>
      <c r="G29" s="93">
        <v>52.78</v>
      </c>
      <c r="H29" s="94">
        <f>IF((G29-$F$8)&lt;0,0,IF(G29&gt;$I$8,"снят",(G29-$F$8)))</f>
        <v>3.780000000000001</v>
      </c>
      <c r="I29" s="94">
        <f>IF(OR(F29="снят",H29="снят"),100,F29+H29)</f>
        <v>8.780000000000001</v>
      </c>
      <c r="J29" s="95"/>
      <c r="K29" s="96"/>
    </row>
    <row r="30" spans="1:11" s="62" customFormat="1" ht="12.75">
      <c r="A30" s="58">
        <v>3</v>
      </c>
      <c r="B30" s="56" t="s">
        <v>295</v>
      </c>
      <c r="C30" s="59"/>
      <c r="D30" s="77"/>
      <c r="E30" s="60"/>
      <c r="F30" s="61"/>
      <c r="G30" s="67">
        <f>G31+G32+G59</f>
        <v>111.97</v>
      </c>
      <c r="H30" s="65"/>
      <c r="I30" s="65">
        <f>SUM(I31:I33)</f>
        <v>31.060000000000002</v>
      </c>
      <c r="J30" s="59"/>
      <c r="K30" s="57">
        <v>4</v>
      </c>
    </row>
    <row r="31" spans="1:11" ht="12.75" outlineLevel="1">
      <c r="A31" s="47">
        <v>116</v>
      </c>
      <c r="B31" s="54" t="s">
        <v>41</v>
      </c>
      <c r="C31" s="14" t="s">
        <v>36</v>
      </c>
      <c r="D31" s="4" t="s">
        <v>42</v>
      </c>
      <c r="E31" s="15"/>
      <c r="F31" s="93">
        <v>5</v>
      </c>
      <c r="G31" s="93">
        <v>51.9</v>
      </c>
      <c r="H31" s="94">
        <f>IF((G31-$F$8)&lt;0,0,IF(G31&gt;$I$8,"снят",(G31-$F$8)))</f>
        <v>2.8999999999999986</v>
      </c>
      <c r="I31" s="94">
        <f>IF(OR(F31="снят",H31="снят"),100,F31+H31)</f>
        <v>7.899999999999999</v>
      </c>
      <c r="J31" s="95"/>
      <c r="K31" s="96"/>
    </row>
    <row r="32" spans="1:11" ht="12.75" outlineLevel="1">
      <c r="A32" s="47">
        <v>117</v>
      </c>
      <c r="B32" s="54" t="s">
        <v>308</v>
      </c>
      <c r="C32" s="137" t="s">
        <v>73</v>
      </c>
      <c r="D32" s="14" t="s">
        <v>298</v>
      </c>
      <c r="E32" s="15"/>
      <c r="F32" s="93">
        <v>10</v>
      </c>
      <c r="G32" s="93">
        <v>60.07</v>
      </c>
      <c r="H32" s="94">
        <f>IF((G32-$F$8)&lt;0,0,IF(G32&gt;$I$8,"снят",(G32-$F$8)))</f>
        <v>11.07</v>
      </c>
      <c r="I32" s="94">
        <f>IF(OR(F32="снят",H32="снят"),100,F32+H32)</f>
        <v>21.07</v>
      </c>
      <c r="J32" s="95"/>
      <c r="K32" s="96"/>
    </row>
    <row r="33" spans="1:11" ht="12.75" outlineLevel="1">
      <c r="A33" s="47">
        <v>118</v>
      </c>
      <c r="B33" s="50" t="s">
        <v>117</v>
      </c>
      <c r="C33" s="4" t="s">
        <v>128</v>
      </c>
      <c r="D33" s="161" t="s">
        <v>137</v>
      </c>
      <c r="E33" s="15"/>
      <c r="F33" s="93">
        <v>0</v>
      </c>
      <c r="G33" s="93">
        <v>51.09</v>
      </c>
      <c r="H33" s="94">
        <f>IF((G33-$F$8)&lt;0,0,IF(G33&gt;$I$8,"снят",(G33-$F$8)))</f>
        <v>2.0900000000000034</v>
      </c>
      <c r="I33" s="94">
        <f>IF(OR(F33="снят",H33="снят"),100,F33+H33)</f>
        <v>2.0900000000000034</v>
      </c>
      <c r="J33" s="95"/>
      <c r="K33" s="96"/>
    </row>
    <row r="34" spans="1:11" s="62" customFormat="1" ht="12.75">
      <c r="A34" s="58">
        <v>5</v>
      </c>
      <c r="B34" s="56" t="s">
        <v>243</v>
      </c>
      <c r="C34" s="59"/>
      <c r="D34" s="77"/>
      <c r="E34" s="60"/>
      <c r="F34" s="61"/>
      <c r="G34" s="67">
        <f>G35+G36+G37</f>
        <v>95.25</v>
      </c>
      <c r="H34" s="65"/>
      <c r="I34" s="65">
        <f>SUM(I35:I37)</f>
        <v>100</v>
      </c>
      <c r="J34" s="59"/>
      <c r="K34" s="57">
        <v>5</v>
      </c>
    </row>
    <row r="35" spans="1:11" ht="12.75" outlineLevel="1">
      <c r="A35" s="47">
        <v>122</v>
      </c>
      <c r="B35" s="54" t="s">
        <v>178</v>
      </c>
      <c r="C35" s="14" t="s">
        <v>28</v>
      </c>
      <c r="D35" s="14" t="s">
        <v>229</v>
      </c>
      <c r="E35" s="15"/>
      <c r="F35" s="93">
        <v>0</v>
      </c>
      <c r="G35" s="93">
        <v>48.97</v>
      </c>
      <c r="H35" s="94">
        <f>IF((G35-$F$8)&lt;0,0,IF(G35&gt;$I$8,"снят",(G35-$F$8)))</f>
        <v>0</v>
      </c>
      <c r="I35" s="94">
        <f>IF(OR(F35="снят",H35="снят"),100,F35+H35)</f>
        <v>0</v>
      </c>
      <c r="J35" s="95"/>
      <c r="K35" s="96"/>
    </row>
    <row r="36" spans="1:11" ht="12.75" outlineLevel="1">
      <c r="A36" s="47">
        <v>123</v>
      </c>
      <c r="B36" s="113" t="s">
        <v>230</v>
      </c>
      <c r="C36" s="46" t="s">
        <v>260</v>
      </c>
      <c r="D36" s="46" t="s">
        <v>231</v>
      </c>
      <c r="E36" s="15"/>
      <c r="F36" s="93" t="s">
        <v>323</v>
      </c>
      <c r="G36" s="93"/>
      <c r="H36" s="94">
        <f>IF((G36-$F$8)&lt;0,0,IF(G36&gt;$I$8,"снят",(G36-$F$8)))</f>
        <v>0</v>
      </c>
      <c r="I36" s="94">
        <f>IF(OR(F36="снят",H36="снят"),100,F36+H36)</f>
        <v>100</v>
      </c>
      <c r="J36" s="95"/>
      <c r="K36" s="96"/>
    </row>
    <row r="37" spans="1:11" ht="12.75" outlineLevel="1">
      <c r="A37" s="47">
        <v>124</v>
      </c>
      <c r="B37" s="50" t="s">
        <v>208</v>
      </c>
      <c r="C37" s="14" t="s">
        <v>61</v>
      </c>
      <c r="D37" s="4" t="s">
        <v>232</v>
      </c>
      <c r="E37" s="15"/>
      <c r="F37" s="93">
        <v>0</v>
      </c>
      <c r="G37" s="93">
        <v>46.28</v>
      </c>
      <c r="H37" s="94">
        <f>IF((G37-$F$8)&lt;0,0,IF(G37&gt;$I$8,"снят",(G37-$F$8)))</f>
        <v>0</v>
      </c>
      <c r="I37" s="94">
        <f>IF(OR(F37="снят",H37="снят"),100,F37+H37)</f>
        <v>0</v>
      </c>
      <c r="J37" s="95"/>
      <c r="K37" s="96"/>
    </row>
    <row r="38" spans="1:11" ht="12.75">
      <c r="A38" s="58">
        <v>8</v>
      </c>
      <c r="B38" s="56" t="s">
        <v>245</v>
      </c>
      <c r="C38" s="59"/>
      <c r="D38" s="77"/>
      <c r="E38" s="60"/>
      <c r="F38" s="61"/>
      <c r="G38" s="67">
        <f>G39+G40+G41</f>
        <v>100.03999999999999</v>
      </c>
      <c r="H38" s="65"/>
      <c r="I38" s="65">
        <f>SUM(I39:I41)</f>
        <v>108.6</v>
      </c>
      <c r="J38" s="59"/>
      <c r="K38" s="57">
        <v>6</v>
      </c>
    </row>
    <row r="39" spans="1:11" ht="12.75" outlineLevel="1">
      <c r="A39" s="47">
        <v>131</v>
      </c>
      <c r="B39" s="50" t="s">
        <v>208</v>
      </c>
      <c r="C39" s="4" t="s">
        <v>28</v>
      </c>
      <c r="D39" s="6" t="s">
        <v>233</v>
      </c>
      <c r="E39" s="15"/>
      <c r="F39" s="93">
        <v>5</v>
      </c>
      <c r="G39" s="93">
        <v>47.44</v>
      </c>
      <c r="H39" s="94">
        <f>IF((G39-$F$8)&lt;0,0,IF(G39&gt;$I$8,"снят",(G39-$F$8)))</f>
        <v>0</v>
      </c>
      <c r="I39" s="94">
        <f>IF(OR(F39="снят",H39="снят"),100,F39+H39)</f>
        <v>5</v>
      </c>
      <c r="J39" s="95"/>
      <c r="K39" s="96"/>
    </row>
    <row r="40" spans="1:11" ht="12.75" outlineLevel="1">
      <c r="A40" s="47">
        <v>132</v>
      </c>
      <c r="B40" s="54" t="s">
        <v>234</v>
      </c>
      <c r="C40" s="14" t="s">
        <v>36</v>
      </c>
      <c r="D40" s="14" t="s">
        <v>235</v>
      </c>
      <c r="E40" s="15"/>
      <c r="F40" s="93">
        <v>0</v>
      </c>
      <c r="G40" s="93">
        <v>52.6</v>
      </c>
      <c r="H40" s="94">
        <f>IF((G40-$F$8)&lt;0,0,IF(G40&gt;$I$8,"снят",(G40-$F$8)))</f>
        <v>3.6000000000000014</v>
      </c>
      <c r="I40" s="94">
        <f>IF(OR(F40="снят",H40="снят"),100,F40+H40)</f>
        <v>3.6000000000000014</v>
      </c>
      <c r="J40" s="95"/>
      <c r="K40" s="96"/>
    </row>
    <row r="41" spans="1:11" ht="12.75" outlineLevel="1">
      <c r="A41" s="47">
        <v>133</v>
      </c>
      <c r="B41" s="50" t="s">
        <v>192</v>
      </c>
      <c r="C41" s="4" t="s">
        <v>36</v>
      </c>
      <c r="D41" s="4" t="s">
        <v>267</v>
      </c>
      <c r="E41" s="15">
        <v>11011</v>
      </c>
      <c r="F41" s="93" t="s">
        <v>323</v>
      </c>
      <c r="G41" s="93"/>
      <c r="H41" s="94">
        <f>IF((G41-$F$8)&lt;0,0,IF(G41&gt;$I$8,"снят",(G41-$F$8)))</f>
        <v>0</v>
      </c>
      <c r="I41" s="94">
        <f>IF(OR(F41="снят",H41="снят"),100,F41+H41)</f>
        <v>100</v>
      </c>
      <c r="J41" s="95"/>
      <c r="K41" s="96"/>
    </row>
    <row r="42" spans="1:11" s="62" customFormat="1" ht="12.75">
      <c r="A42" s="58">
        <v>2</v>
      </c>
      <c r="B42" s="56" t="s">
        <v>106</v>
      </c>
      <c r="C42" s="59"/>
      <c r="D42" s="77"/>
      <c r="E42" s="60"/>
      <c r="F42" s="61"/>
      <c r="G42" s="67">
        <f>G43+G44+G45</f>
        <v>104.37</v>
      </c>
      <c r="H42" s="65"/>
      <c r="I42" s="65">
        <f>SUM(I43:I45)</f>
        <v>112.09</v>
      </c>
      <c r="J42" s="59"/>
      <c r="K42" s="57">
        <v>7</v>
      </c>
    </row>
    <row r="43" spans="1:11" ht="12.75" outlineLevel="1">
      <c r="A43" s="47">
        <v>113</v>
      </c>
      <c r="B43" s="50" t="s">
        <v>100</v>
      </c>
      <c r="C43" s="4" t="s">
        <v>61</v>
      </c>
      <c r="D43" s="137" t="s">
        <v>101</v>
      </c>
      <c r="E43" s="15"/>
      <c r="F43" s="93" t="s">
        <v>323</v>
      </c>
      <c r="G43" s="93"/>
      <c r="H43" s="94">
        <f>IF((G43-$F$8)&lt;0,0,IF(G43&gt;$I$8,"снят",(G43-$F$8)))</f>
        <v>0</v>
      </c>
      <c r="I43" s="94">
        <f>IF(OR(F43="снят",H43="снят"),100,F43+H43)</f>
        <v>100</v>
      </c>
      <c r="J43" s="95"/>
      <c r="K43" s="96"/>
    </row>
    <row r="44" spans="1:11" ht="12.75" outlineLevel="1">
      <c r="A44" s="47">
        <v>114</v>
      </c>
      <c r="B44" s="50" t="s">
        <v>95</v>
      </c>
      <c r="C44" s="4" t="s">
        <v>61</v>
      </c>
      <c r="D44" s="6" t="s">
        <v>102</v>
      </c>
      <c r="E44" s="15"/>
      <c r="F44" s="93">
        <v>0</v>
      </c>
      <c r="G44" s="93">
        <v>48.28</v>
      </c>
      <c r="H44" s="94">
        <f>IF((G44-$F$8)&lt;0,0,IF(G44&gt;$I$8,"снят",(G44-$F$8)))</f>
        <v>0</v>
      </c>
      <c r="I44" s="94">
        <f>IF(OR(F44="снят",H44="снят"),100,F44+H44)</f>
        <v>0</v>
      </c>
      <c r="J44" s="95"/>
      <c r="K44" s="96"/>
    </row>
    <row r="45" spans="1:11" ht="12.75" outlineLevel="1">
      <c r="A45" s="47">
        <v>115</v>
      </c>
      <c r="B45" s="50" t="s">
        <v>103</v>
      </c>
      <c r="C45" s="4" t="s">
        <v>104</v>
      </c>
      <c r="D45" s="138" t="s">
        <v>311</v>
      </c>
      <c r="E45" s="15"/>
      <c r="F45" s="93">
        <v>5</v>
      </c>
      <c r="G45" s="93">
        <v>56.09</v>
      </c>
      <c r="H45" s="94">
        <f>IF((G45-$F$8)&lt;0,0,IF(G45&gt;$I$8,"снят",(G45-$F$8)))</f>
        <v>7.090000000000003</v>
      </c>
      <c r="I45" s="94">
        <f>IF(OR(F45="снят",H45="снят"),100,F45+H45)</f>
        <v>12.090000000000003</v>
      </c>
      <c r="J45" s="95"/>
      <c r="K45" s="96"/>
    </row>
    <row r="46" spans="1:11" ht="12.75">
      <c r="A46" s="58">
        <v>9</v>
      </c>
      <c r="B46" s="56" t="s">
        <v>259</v>
      </c>
      <c r="C46" s="72"/>
      <c r="D46" s="77"/>
      <c r="E46" s="60"/>
      <c r="F46" s="61"/>
      <c r="G46" s="67">
        <f>G47+G48+G49</f>
        <v>53.22</v>
      </c>
      <c r="H46" s="65"/>
      <c r="I46" s="65">
        <f>SUM(I47:I49)</f>
        <v>204.22</v>
      </c>
      <c r="J46" s="59"/>
      <c r="K46" s="57">
        <v>8</v>
      </c>
    </row>
    <row r="47" spans="1:11" ht="12.75" outlineLevel="1">
      <c r="A47" s="47">
        <v>134</v>
      </c>
      <c r="B47" s="50" t="s">
        <v>251</v>
      </c>
      <c r="C47" s="137" t="s">
        <v>309</v>
      </c>
      <c r="D47" s="4" t="s">
        <v>252</v>
      </c>
      <c r="E47" s="15"/>
      <c r="F47" s="93">
        <v>0</v>
      </c>
      <c r="G47" s="93">
        <v>53.22</v>
      </c>
      <c r="H47" s="94">
        <f>IF((G47-$F$8)&lt;0,0,IF(G47&gt;$I$8,"снят",(G47-$F$8)))</f>
        <v>4.219999999999999</v>
      </c>
      <c r="I47" s="94">
        <f>IF(OR(F47="снят",H47="снят"),100,F47+H47)</f>
        <v>4.219999999999999</v>
      </c>
      <c r="J47" s="95"/>
      <c r="K47" s="96"/>
    </row>
    <row r="48" spans="1:11" ht="12.75" outlineLevel="1">
      <c r="A48" s="47">
        <v>135</v>
      </c>
      <c r="B48" s="54" t="s">
        <v>253</v>
      </c>
      <c r="C48" s="137" t="s">
        <v>309</v>
      </c>
      <c r="D48" s="14" t="s">
        <v>254</v>
      </c>
      <c r="E48" s="15"/>
      <c r="F48" s="93" t="s">
        <v>323</v>
      </c>
      <c r="G48" s="93"/>
      <c r="H48" s="94">
        <f>IF((G48-$F$8)&lt;0,0,IF(G48&gt;$I$8,"снят",(G48-$F$8)))</f>
        <v>0</v>
      </c>
      <c r="I48" s="94">
        <f>IF(OR(F48="снят",H48="снят"),100,F48+H48)</f>
        <v>100</v>
      </c>
      <c r="J48" s="95"/>
      <c r="K48" s="96"/>
    </row>
    <row r="49" spans="1:11" ht="12.75" outlineLevel="1">
      <c r="A49" s="47">
        <v>136</v>
      </c>
      <c r="B49" s="133" t="s">
        <v>255</v>
      </c>
      <c r="C49" s="191" t="s">
        <v>256</v>
      </c>
      <c r="D49" s="14" t="s">
        <v>257</v>
      </c>
      <c r="E49" s="15"/>
      <c r="F49" s="93" t="s">
        <v>323</v>
      </c>
      <c r="G49" s="93"/>
      <c r="H49" s="94">
        <f>IF((G49-$F$8)&lt;0,0,IF(G49&gt;$I$8,"снят",(G49-$F$8)))</f>
        <v>0</v>
      </c>
      <c r="I49" s="94">
        <f>IF(OR(F49="снят",H49="снят"),100,F49+H49)</f>
        <v>100</v>
      </c>
      <c r="J49" s="95"/>
      <c r="K49" s="96"/>
    </row>
    <row r="50" spans="1:11" ht="12.75">
      <c r="A50" s="58">
        <v>10</v>
      </c>
      <c r="B50" s="56" t="s">
        <v>305</v>
      </c>
      <c r="C50" s="59" t="s">
        <v>306</v>
      </c>
      <c r="D50" s="77" t="s">
        <v>307</v>
      </c>
      <c r="E50" s="60"/>
      <c r="F50" s="61"/>
      <c r="G50" s="67">
        <f>SUM(G51:G53)</f>
        <v>0</v>
      </c>
      <c r="H50" s="65"/>
      <c r="I50" s="65">
        <f>SUM(I51:I53)</f>
        <v>300</v>
      </c>
      <c r="J50" s="59"/>
      <c r="K50" s="57">
        <v>9</v>
      </c>
    </row>
    <row r="51" spans="1:11" ht="12.75" outlineLevel="1">
      <c r="A51" s="47">
        <v>137</v>
      </c>
      <c r="B51" s="54" t="s">
        <v>266</v>
      </c>
      <c r="C51" s="14" t="s">
        <v>61</v>
      </c>
      <c r="D51" s="14" t="s">
        <v>265</v>
      </c>
      <c r="E51" s="15"/>
      <c r="F51" s="93" t="s">
        <v>323</v>
      </c>
      <c r="G51" s="93"/>
      <c r="H51" s="94">
        <f>IF((G51-$F$8)&lt;0,0,IF(G51&gt;$I$8,"снят",(G51-$F$8)))</f>
        <v>0</v>
      </c>
      <c r="I51" s="94">
        <f>IF(OR(F51="снят",H51="снят"),100,F51+H51)</f>
        <v>100</v>
      </c>
      <c r="J51" s="95"/>
      <c r="K51" s="96"/>
    </row>
    <row r="52" spans="1:11" ht="12.75" outlineLevel="1">
      <c r="A52" s="47">
        <v>138</v>
      </c>
      <c r="B52" s="54" t="s">
        <v>299</v>
      </c>
      <c r="C52" s="132" t="s">
        <v>61</v>
      </c>
      <c r="D52" s="14" t="s">
        <v>300</v>
      </c>
      <c r="E52" s="15"/>
      <c r="F52" s="93" t="s">
        <v>323</v>
      </c>
      <c r="G52" s="93"/>
      <c r="H52" s="94">
        <f>IF((G52-$F$8)&lt;0,0,IF(G52&gt;$I$8,"снят",(G52-$F$8)))</f>
        <v>0</v>
      </c>
      <c r="I52" s="94">
        <f>IF(OR(F52="снят",H52="снят"),100,F52+H52)</f>
        <v>100</v>
      </c>
      <c r="J52" s="95"/>
      <c r="K52" s="96"/>
    </row>
    <row r="53" spans="1:11" ht="12.75" outlineLevel="1">
      <c r="A53" s="47">
        <v>139</v>
      </c>
      <c r="B53" s="133" t="s">
        <v>105</v>
      </c>
      <c r="C53" s="190" t="s">
        <v>28</v>
      </c>
      <c r="D53" s="32" t="s">
        <v>301</v>
      </c>
      <c r="E53" s="15"/>
      <c r="F53" s="93" t="s">
        <v>323</v>
      </c>
      <c r="G53" s="93"/>
      <c r="H53" s="94">
        <f>IF((G53-$F$8)&lt;0,0,IF(G53&gt;$I$8,"снят",(G53-$F$8)))</f>
        <v>0</v>
      </c>
      <c r="I53" s="94">
        <f>IF(OR(F53="снят",H53="снят"),100,F53+H53)</f>
        <v>100</v>
      </c>
      <c r="J53" s="95"/>
      <c r="K53" s="96"/>
    </row>
    <row r="54" spans="1:11" s="62" customFormat="1" ht="12.75">
      <c r="A54" s="58">
        <v>6</v>
      </c>
      <c r="B54" s="56" t="s">
        <v>244</v>
      </c>
      <c r="C54" s="59"/>
      <c r="D54" s="77"/>
      <c r="E54" s="60"/>
      <c r="F54" s="61"/>
      <c r="G54" s="67">
        <f>G55+G56+G57</f>
        <v>0</v>
      </c>
      <c r="H54" s="65"/>
      <c r="I54" s="65">
        <f>SUM(I55:I57)</f>
        <v>300</v>
      </c>
      <c r="J54" s="59"/>
      <c r="K54" s="57">
        <v>10</v>
      </c>
    </row>
    <row r="55" spans="1:11" ht="12.75" outlineLevel="1">
      <c r="A55" s="47">
        <v>125</v>
      </c>
      <c r="B55" s="50" t="s">
        <v>238</v>
      </c>
      <c r="C55" s="4" t="s">
        <v>28</v>
      </c>
      <c r="D55" s="4" t="s">
        <v>239</v>
      </c>
      <c r="E55" s="15"/>
      <c r="F55" s="93" t="s">
        <v>323</v>
      </c>
      <c r="G55" s="93"/>
      <c r="H55" s="94">
        <f>IF((G55-$F$8)&lt;0,0,IF(G55&gt;$I$8,"снят",(G55-$F$8)))</f>
        <v>0</v>
      </c>
      <c r="I55" s="94">
        <f>IF(OR(F55="снят",H55="снят"),100,F55+H55)</f>
        <v>100</v>
      </c>
      <c r="J55" s="95"/>
      <c r="K55" s="96"/>
    </row>
    <row r="56" spans="1:11" ht="12.75" outlineLevel="1">
      <c r="A56" s="47">
        <v>126</v>
      </c>
      <c r="B56" s="54" t="s">
        <v>240</v>
      </c>
      <c r="C56" s="7" t="s">
        <v>61</v>
      </c>
      <c r="D56" s="14" t="s">
        <v>241</v>
      </c>
      <c r="E56" s="15"/>
      <c r="F56" s="123" t="s">
        <v>323</v>
      </c>
      <c r="G56" s="123"/>
      <c r="H56" s="94">
        <f>IF((G56-$F$8)&lt;0,0,IF(G56&gt;$I$8,"снят",(G56-$F$8)))</f>
        <v>0</v>
      </c>
      <c r="I56" s="94">
        <f>IF(OR(F56="снят",H56="снят"),100,F56+H56)</f>
        <v>100</v>
      </c>
      <c r="J56" s="95"/>
      <c r="K56" s="124"/>
    </row>
    <row r="57" spans="1:11" ht="12.75" outlineLevel="1">
      <c r="A57" s="47">
        <v>127</v>
      </c>
      <c r="B57" s="50" t="s">
        <v>178</v>
      </c>
      <c r="C57" s="4" t="s">
        <v>28</v>
      </c>
      <c r="D57" s="4" t="s">
        <v>242</v>
      </c>
      <c r="E57" s="15"/>
      <c r="F57" s="123" t="s">
        <v>323</v>
      </c>
      <c r="G57" s="123"/>
      <c r="H57" s="94">
        <f>IF((G57-$F$8)&lt;0,0,IF(G57&gt;$I$8,"снят",(G57-$F$8)))</f>
        <v>0</v>
      </c>
      <c r="I57" s="94">
        <f>IF(OR(F57="снят",H57="снят"),100,F57+H57)</f>
        <v>100</v>
      </c>
      <c r="J57" s="95"/>
      <c r="K57" s="124"/>
    </row>
  </sheetData>
  <sheetProtection sort="0"/>
  <printOptions/>
  <pageMargins left="0.31" right="0.41" top="0.31" bottom="0.32" header="0.16" footer="0.16"/>
  <pageSetup fitToHeight="2" horizontalDpi="600" verticalDpi="600" orientation="portrait" paperSize="9" scale="88" r:id="rId1"/>
  <headerFooter alignWithMargins="0">
    <oddFooter>&amp;C&amp;P&amp;R&amp;"Arial Cyr,курсив"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Nechaeva</dc:creator>
  <cp:keywords/>
  <dc:description/>
  <cp:lastModifiedBy>User</cp:lastModifiedBy>
  <cp:lastPrinted>2010-03-27T09:57:56Z</cp:lastPrinted>
  <dcterms:created xsi:type="dcterms:W3CDTF">2006-06-01T07:46:35Z</dcterms:created>
  <dcterms:modified xsi:type="dcterms:W3CDTF">2010-03-29T12:05:54Z</dcterms:modified>
  <cp:category/>
  <cp:version/>
  <cp:contentType/>
  <cp:contentStatus/>
</cp:coreProperties>
</file>